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954" firstSheet="41" activeTab="51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2B_DBT" sheetId="157" r:id="rId7"/>
    <sheet name="AT-3" sheetId="100" r:id="rId8"/>
    <sheet name="AT3A_cvrg(Insti)_PY" sheetId="1" r:id="rId9"/>
    <sheet name="AT3B_cvrg(Insti)_UPY " sheetId="58" r:id="rId10"/>
    <sheet name="AT3C_cvrg(Insti)_UPY " sheetId="59" r:id="rId11"/>
    <sheet name="enrolment vs availed_PY" sheetId="60" r:id="rId12"/>
    <sheet name="enrolment vs availed_UPY" sheetId="47" r:id="rId13"/>
    <sheet name="AT-4B" sheetId="141" r:id="rId14"/>
    <sheet name="T5_PLAN_vs_PRFM" sheetId="4" r:id="rId15"/>
    <sheet name="T5A_PLAN_vs_PRFM " sheetId="111" r:id="rId16"/>
    <sheet name="T5B_PLAN_vs_PRFM  (2)" sheetId="127" r:id="rId17"/>
    <sheet name="T5C_Drought_PLAN_vs_PRFM " sheetId="113" r:id="rId18"/>
    <sheet name="T5D_Drought_PLAN_vs_PRFM  " sheetId="112" r:id="rId19"/>
    <sheet name="T6_FG_py_Utlsn" sheetId="5" r:id="rId20"/>
    <sheet name="T6A_FG_Upy_Utlsn " sheetId="74" r:id="rId21"/>
    <sheet name="T6B_Pay_FG_FCI_Pry" sheetId="86" r:id="rId22"/>
    <sheet name="T6C_Coarse_Grain" sheetId="128" r:id="rId23"/>
    <sheet name="T7_CC_PY_Utlsn" sheetId="7" r:id="rId24"/>
    <sheet name="T7ACC_UPY_Utlsn " sheetId="75" r:id="rId25"/>
    <sheet name="AT-8_Hon_CCH_Pry" sheetId="88" r:id="rId26"/>
    <sheet name="AT-8A_Hon_CCH_UPry" sheetId="114" r:id="rId27"/>
    <sheet name="AT9_TA" sheetId="13" r:id="rId28"/>
    <sheet name="AT10_MME" sheetId="14" r:id="rId29"/>
    <sheet name="AT10A_" sheetId="138" r:id="rId30"/>
    <sheet name="AT-10 B" sheetId="121" r:id="rId31"/>
    <sheet name="AT-10 C" sheetId="123" r:id="rId32"/>
    <sheet name="AT-10D" sheetId="102" r:id="rId33"/>
    <sheet name="AT-10 E" sheetId="142" r:id="rId34"/>
    <sheet name="AT-10 F" sheetId="155" r:id="rId35"/>
    <sheet name="AT11_KS Year wise" sheetId="115" r:id="rId36"/>
    <sheet name="AT11A_KS-District wise" sheetId="16" r:id="rId37"/>
    <sheet name="AT12_KD-New" sheetId="26" r:id="rId38"/>
    <sheet name="AT12A_KD-Replacement" sheetId="117" r:id="rId39"/>
    <sheet name="Mode of cooking" sheetId="103" r:id="rId40"/>
    <sheet name="AT-14" sheetId="124" r:id="rId41"/>
    <sheet name="AT-14 A" sheetId="135" r:id="rId42"/>
    <sheet name="AT-15" sheetId="132" r:id="rId43"/>
    <sheet name="AT-16" sheetId="133" r:id="rId44"/>
    <sheet name="AT_17_Coverage-RBSK " sheetId="93" r:id="rId45"/>
    <sheet name="AT18_Details_Community " sheetId="66" r:id="rId46"/>
    <sheet name="AT_19_Impl_Agency" sheetId="84" r:id="rId47"/>
    <sheet name="AT_20_CentralCookingagency " sheetId="119" r:id="rId48"/>
    <sheet name="AT-21" sheetId="105" r:id="rId49"/>
    <sheet name="AT-22" sheetId="108" r:id="rId50"/>
    <sheet name="AT-23 MIS" sheetId="101" r:id="rId51"/>
    <sheet name="AT-23A _AMS" sheetId="139" r:id="rId52"/>
    <sheet name="AT-24" sheetId="104" r:id="rId53"/>
    <sheet name="AT-25" sheetId="109" r:id="rId54"/>
    <sheet name="Sheet1 (2)" sheetId="137" r:id="rId55"/>
    <sheet name="AT26_NoWD" sheetId="27" r:id="rId56"/>
    <sheet name="AT26A_NoWD" sheetId="28" r:id="rId57"/>
    <sheet name="AT27_Req_FG_CA_Pry" sheetId="29" r:id="rId58"/>
    <sheet name="AT27A_Req_FG_CA_U Pry " sheetId="144" r:id="rId59"/>
    <sheet name="AT27B_Req_FG_CA_N CLP" sheetId="145" r:id="rId60"/>
    <sheet name="AT27C_Req_FG_Drought -Pry " sheetId="146" r:id="rId61"/>
    <sheet name="AT27D_Req_FG_Drought -UPry " sheetId="147" r:id="rId62"/>
    <sheet name="AT_28_RqmtKitchen" sheetId="62" r:id="rId63"/>
    <sheet name="AT-28A_RqmtPlinthArea" sheetId="78" r:id="rId64"/>
    <sheet name="AT-28B_Kitchen repair" sheetId="152" r:id="rId65"/>
    <sheet name="AT29_Replacement KD " sheetId="154" r:id="rId66"/>
    <sheet name="AT29_A_Replacement KD" sheetId="153" r:id="rId67"/>
    <sheet name="AT-30_Coook-cum-Helper" sheetId="65" r:id="rId68"/>
    <sheet name="AT_31_Budget_provision " sheetId="98" r:id="rId69"/>
    <sheet name="AT32_Drought Pry Util" sheetId="148" r:id="rId70"/>
    <sheet name="AT-32A Drought UPry Util" sheetId="149" r:id="rId71"/>
  </sheets>
  <definedNames>
    <definedName name="_xlnm.Print_Area" localSheetId="44">'AT_17_Coverage-RBSK '!$A$1:$L$55</definedName>
    <definedName name="_xlnm.Print_Area" localSheetId="46">AT_19_Impl_Agency!$A$1:$J$58</definedName>
    <definedName name="_xlnm.Print_Area" localSheetId="47">'AT_20_CentralCookingagency '!$A$1:$M$55</definedName>
    <definedName name="_xlnm.Print_Area" localSheetId="62">AT_28_RqmtKitchen!$A$1:$R$50</definedName>
    <definedName name="_xlnm.Print_Area" localSheetId="5">AT_2A_fundflow!$A$1:$V$31</definedName>
    <definedName name="_xlnm.Print_Area" localSheetId="68">'AT_31_Budget_provision '!$A$1:$W$35</definedName>
    <definedName name="_xlnm.Print_Area" localSheetId="30">'AT-10 B'!$A$1:$I$50</definedName>
    <definedName name="_xlnm.Print_Area" localSheetId="31">'AT-10 C'!$A$1:$J$48</definedName>
    <definedName name="_xlnm.Print_Area" localSheetId="33">'AT-10 E'!$A$1:$H$49</definedName>
    <definedName name="_xlnm.Print_Area" localSheetId="34">'AT-10 F'!$A$1:$H$49</definedName>
    <definedName name="_xlnm.Print_Area" localSheetId="28">AT10_MME!$A$1:$H$32</definedName>
    <definedName name="_xlnm.Print_Area" localSheetId="29">AT10A_!$A$1:$E$52</definedName>
    <definedName name="_xlnm.Print_Area" localSheetId="32">'AT-10D'!$A$1:$H$31</definedName>
    <definedName name="_xlnm.Print_Area" localSheetId="35">'AT11_KS Year wise'!$A$1:$K$34</definedName>
    <definedName name="_xlnm.Print_Area" localSheetId="36">'AT11A_KS-District wise'!$A$1:$K$54</definedName>
    <definedName name="_xlnm.Print_Area" localSheetId="37">'AT12_KD-New'!$A$1:$K$53</definedName>
    <definedName name="_xlnm.Print_Area" localSheetId="38">'AT12A_KD-Replacement'!$A$1:$K$53</definedName>
    <definedName name="_xlnm.Print_Area" localSheetId="40">'AT-14'!$A$1:$N$48</definedName>
    <definedName name="_xlnm.Print_Area" localSheetId="41">'AT-14 A'!$A$1:$H$48</definedName>
    <definedName name="_xlnm.Print_Area" localSheetId="42">'AT-15'!$A$1:$L$50</definedName>
    <definedName name="_xlnm.Print_Area" localSheetId="43">'AT-16'!$A$1:$K$49</definedName>
    <definedName name="_xlnm.Print_Area" localSheetId="45">'AT18_Details_Community '!$A$1:$F$51</definedName>
    <definedName name="_xlnm.Print_Area" localSheetId="3">'AT-1-Gen_Info '!$A$1:$T$58</definedName>
    <definedName name="_xlnm.Print_Area" localSheetId="51">'AT-23A _AMS'!$A$1:$L$55</definedName>
    <definedName name="_xlnm.Print_Area" localSheetId="52">'AT-24'!$A$1:$M$50</definedName>
    <definedName name="_xlnm.Print_Area" localSheetId="53">'AT-25'!$A$1:$F$46</definedName>
    <definedName name="_xlnm.Print_Area" localSheetId="55">AT26_NoWD!$A$1:$L$31</definedName>
    <definedName name="_xlnm.Print_Area" localSheetId="56">AT26A_NoWD!$A$1:$K$32</definedName>
    <definedName name="_xlnm.Print_Area" localSheetId="57">AT27_Req_FG_CA_Pry!$A$1:$T$54</definedName>
    <definedName name="_xlnm.Print_Area" localSheetId="58">'AT27A_Req_FG_CA_U Pry '!$A$1:$T$54</definedName>
    <definedName name="_xlnm.Print_Area" localSheetId="59">'AT27B_Req_FG_CA_N CLP'!$A$1:$P$37</definedName>
    <definedName name="_xlnm.Print_Area" localSheetId="60">'AT27C_Req_FG_Drought -Pry '!$A$1:$P$37</definedName>
    <definedName name="_xlnm.Print_Area" localSheetId="61">'AT27D_Req_FG_Drought -UPry '!$A$1:$P$32</definedName>
    <definedName name="_xlnm.Print_Area" localSheetId="63">'AT-28A_RqmtPlinthArea'!$A$1:$S$49</definedName>
    <definedName name="_xlnm.Print_Area" localSheetId="64">'AT-28B_Kitchen repair'!$A$1:$G$51</definedName>
    <definedName name="_xlnm.Print_Area" localSheetId="66">'AT29_A_Replacement KD'!$A$1:$V$51</definedName>
    <definedName name="_xlnm.Print_Area" localSheetId="65">'AT29_Replacement KD '!$A$1:$V$50</definedName>
    <definedName name="_xlnm.Print_Area" localSheetId="6">'AT-2B_DBT'!$A$1:$L$38</definedName>
    <definedName name="_xlnm.Print_Area" localSheetId="4">'AT-2-S1 BUDGET'!$A$2:$V$33</definedName>
    <definedName name="_xlnm.Print_Area" localSheetId="67">'AT-30_Coook-cum-Helper'!$A$1:$L$50</definedName>
    <definedName name="_xlnm.Print_Area" localSheetId="69">'AT32_Drought Pry Util'!$A$1:$L$52</definedName>
    <definedName name="_xlnm.Print_Area" localSheetId="70">'AT-32A Drought UPry Util'!$A$1:$L$52</definedName>
    <definedName name="_xlnm.Print_Area" localSheetId="8">'AT3A_cvrg(Insti)_PY'!$A$1:$N$56</definedName>
    <definedName name="_xlnm.Print_Area" localSheetId="9">'AT3B_cvrg(Insti)_UPY '!$A$1:$N$56</definedName>
    <definedName name="_xlnm.Print_Area" localSheetId="10">'AT3C_cvrg(Insti)_UPY '!$A$1:$N$56</definedName>
    <definedName name="_xlnm.Print_Area" localSheetId="13">'AT-4B'!$A$1:$G$49</definedName>
    <definedName name="_xlnm.Print_Area" localSheetId="25">'AT-8_Hon_CCH_Pry'!$A$1:$V$53</definedName>
    <definedName name="_xlnm.Print_Area" localSheetId="26">'AT-8A_Hon_CCH_UPry'!$A$1:$V$53</definedName>
    <definedName name="_xlnm.Print_Area" localSheetId="27">AT9_TA!$A$1:$I$51</definedName>
    <definedName name="_xlnm.Print_Area" localSheetId="1">Contents!$A$1:$C$69</definedName>
    <definedName name="_xlnm.Print_Area" localSheetId="11">'enrolment vs availed_PY'!$A$1:$Q$54</definedName>
    <definedName name="_xlnm.Print_Area" localSheetId="12">'enrolment vs availed_UPY'!$A$1:$Q$55</definedName>
    <definedName name="_xlnm.Print_Area" localSheetId="39">'Mode of cooking'!$A$1:$H$49</definedName>
    <definedName name="_xlnm.Print_Area" localSheetId="2">Sheet1!$A$1:$J$24</definedName>
    <definedName name="_xlnm.Print_Area" localSheetId="54">'Sheet1 (2)'!$A$1:$J$24</definedName>
    <definedName name="_xlnm.Print_Area" localSheetId="14">T5_PLAN_vs_PRFM!$A$1:$J$52</definedName>
    <definedName name="_xlnm.Print_Area" localSheetId="15">'T5A_PLAN_vs_PRFM '!$A$1:$J$52</definedName>
    <definedName name="_xlnm.Print_Area" localSheetId="16">'T5B_PLAN_vs_PRFM  (2)'!$A$1:$J$22</definedName>
    <definedName name="_xlnm.Print_Area" localSheetId="17">'T5C_Drought_PLAN_vs_PRFM '!$A$1:$J$52</definedName>
    <definedName name="_xlnm.Print_Area" localSheetId="18">'T5D_Drought_PLAN_vs_PRFM  '!$A$1:$J$52</definedName>
    <definedName name="_xlnm.Print_Area" localSheetId="19">T6_FG_py_Utlsn!$A$1:$L$52</definedName>
    <definedName name="_xlnm.Print_Area" localSheetId="20">'T6A_FG_Upy_Utlsn '!$A$1:$L$53</definedName>
    <definedName name="_xlnm.Print_Area" localSheetId="21">T6B_Pay_FG_FCI_Pry!$A$1:$M$54</definedName>
    <definedName name="_xlnm.Print_Area" localSheetId="22">T6C_Coarse_Grain!$A$1:$L$54</definedName>
    <definedName name="_xlnm.Print_Area" localSheetId="23">T7_CC_PY_Utlsn!$A$1:$Q$53</definedName>
    <definedName name="_xlnm.Print_Area" localSheetId="24">'T7ACC_UPY_Utlsn '!$A$1:$Q$52</definedName>
  </definedNames>
  <calcPr calcId="124519"/>
</workbook>
</file>

<file path=xl/calcChain.xml><?xml version="1.0" encoding="utf-8"?>
<calcChain xmlns="http://schemas.openxmlformats.org/spreadsheetml/2006/main">
  <c r="Q50" i="139"/>
  <c r="D50"/>
  <c r="D47" i="101"/>
  <c r="K12" i="111"/>
  <c r="J47" i="93"/>
  <c r="H47"/>
  <c r="F47"/>
  <c r="J46" i="138"/>
  <c r="S39" i="1"/>
  <c r="Q43"/>
  <c r="G45" i="58"/>
  <c r="E45"/>
  <c r="G47" i="1"/>
  <c r="F47"/>
  <c r="S47" i="101"/>
  <c r="K51" i="139"/>
  <c r="E46" i="124"/>
  <c r="E42"/>
  <c r="F42"/>
  <c r="G42"/>
  <c r="H42"/>
  <c r="D42"/>
  <c r="T24" i="98"/>
  <c r="S24"/>
  <c r="S25" s="1"/>
  <c r="R24"/>
  <c r="R25" s="1"/>
  <c r="K24"/>
  <c r="W24" s="1"/>
  <c r="W25" s="1"/>
  <c r="J24"/>
  <c r="J25" s="1"/>
  <c r="I24"/>
  <c r="I25" s="1"/>
  <c r="D25"/>
  <c r="E25"/>
  <c r="F25"/>
  <c r="G25"/>
  <c r="H25"/>
  <c r="K25"/>
  <c r="L25"/>
  <c r="M25"/>
  <c r="N25"/>
  <c r="O25"/>
  <c r="P25"/>
  <c r="Q25"/>
  <c r="T25"/>
  <c r="C25"/>
  <c r="G12" i="5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V24" i="98" l="1"/>
  <c r="V25" s="1"/>
  <c r="U24"/>
  <c r="U25" l="1"/>
  <c r="D49" i="139" l="1"/>
  <c r="E49"/>
  <c r="F49"/>
  <c r="G49"/>
  <c r="H49"/>
  <c r="I49"/>
  <c r="J49"/>
  <c r="K49"/>
  <c r="L49"/>
  <c r="M49"/>
  <c r="N49"/>
  <c r="O49"/>
  <c r="D26" i="115"/>
  <c r="E26"/>
  <c r="F26"/>
  <c r="G26"/>
  <c r="H26"/>
  <c r="I26"/>
  <c r="J26"/>
  <c r="C26" l="1"/>
  <c r="F45" i="16"/>
  <c r="G45"/>
  <c r="H45"/>
  <c r="I45"/>
  <c r="J45"/>
  <c r="E45"/>
  <c r="D42" i="141" l="1"/>
  <c r="E42"/>
  <c r="F42"/>
  <c r="C42"/>
  <c r="L13" i="56" l="1"/>
  <c r="L12"/>
  <c r="L11"/>
  <c r="D13"/>
  <c r="F13"/>
  <c r="H13"/>
  <c r="J13"/>
  <c r="B13"/>
  <c r="D45" i="16" l="1"/>
  <c r="C45"/>
  <c r="W22" i="98" l="1"/>
  <c r="V22"/>
  <c r="U22"/>
  <c r="T22"/>
  <c r="S22"/>
  <c r="R22"/>
  <c r="K22"/>
  <c r="J22"/>
  <c r="I22"/>
  <c r="D45" i="153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C45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V12"/>
  <c r="U12"/>
  <c r="T12"/>
  <c r="S12"/>
  <c r="R12"/>
  <c r="N12"/>
  <c r="J12"/>
  <c r="F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Q12"/>
  <c r="P12"/>
  <c r="M12"/>
  <c r="L12"/>
  <c r="I12"/>
  <c r="H12"/>
  <c r="E12"/>
  <c r="D12"/>
  <c r="C49" i="139"/>
  <c r="D45" i="101"/>
  <c r="E45"/>
  <c r="F45"/>
  <c r="G45"/>
  <c r="H45"/>
  <c r="I45"/>
  <c r="J45"/>
  <c r="K45"/>
  <c r="L45"/>
  <c r="M45"/>
  <c r="N45"/>
  <c r="O45"/>
  <c r="P45"/>
  <c r="C45"/>
  <c r="D42" i="155" l="1"/>
  <c r="F42"/>
  <c r="C42"/>
  <c r="D46" i="138"/>
  <c r="E46"/>
  <c r="C46"/>
  <c r="F42" i="108" l="1"/>
  <c r="G42"/>
  <c r="H42"/>
  <c r="I42"/>
  <c r="J42"/>
  <c r="K42"/>
  <c r="L42"/>
  <c r="M42"/>
  <c r="N42"/>
  <c r="O42"/>
  <c r="E42"/>
  <c r="C42"/>
  <c r="D42" i="105"/>
  <c r="E42"/>
  <c r="F42"/>
  <c r="G42"/>
  <c r="H42"/>
  <c r="I42"/>
  <c r="J42"/>
  <c r="K42"/>
  <c r="L42"/>
  <c r="C42"/>
  <c r="D45" i="119"/>
  <c r="E45"/>
  <c r="F45"/>
  <c r="G45"/>
  <c r="H45"/>
  <c r="I45"/>
  <c r="J45"/>
  <c r="K45"/>
  <c r="L45"/>
  <c r="M45"/>
  <c r="C45"/>
  <c r="D45" i="93"/>
  <c r="E45"/>
  <c r="F45"/>
  <c r="G45"/>
  <c r="H45"/>
  <c r="I45"/>
  <c r="J45"/>
  <c r="D43" i="103"/>
  <c r="E43"/>
  <c r="F43"/>
  <c r="G43"/>
  <c r="H43"/>
  <c r="D44" i="84"/>
  <c r="E44"/>
  <c r="F44"/>
  <c r="G44"/>
  <c r="H44"/>
  <c r="I44"/>
  <c r="J44"/>
  <c r="C44"/>
  <c r="D45" i="66"/>
  <c r="E45"/>
  <c r="F45"/>
  <c r="C45"/>
  <c r="E43" i="135"/>
  <c r="F43"/>
  <c r="G43"/>
  <c r="D43"/>
  <c r="D42" i="142"/>
  <c r="E42"/>
  <c r="F42"/>
  <c r="G42"/>
  <c r="C42"/>
  <c r="C45" i="93" l="1"/>
  <c r="D25" i="157"/>
  <c r="E25"/>
  <c r="F25"/>
  <c r="G25"/>
  <c r="H25"/>
  <c r="I25"/>
  <c r="J25"/>
  <c r="K25"/>
  <c r="L25"/>
  <c r="C25"/>
  <c r="K14"/>
  <c r="K15"/>
  <c r="K16"/>
  <c r="K17"/>
  <c r="K18"/>
  <c r="K19"/>
  <c r="K20"/>
  <c r="K21"/>
  <c r="K22"/>
  <c r="K23"/>
  <c r="K24"/>
  <c r="K13"/>
  <c r="D47" i="88" l="1"/>
  <c r="L51" i="157"/>
  <c r="W16" i="98"/>
  <c r="W17"/>
  <c r="W18"/>
  <c r="W19"/>
  <c r="V16"/>
  <c r="V17"/>
  <c r="V18"/>
  <c r="V19"/>
  <c r="U16"/>
  <c r="U17"/>
  <c r="U18"/>
  <c r="U19"/>
  <c r="W15"/>
  <c r="V15"/>
  <c r="U15"/>
  <c r="T16"/>
  <c r="T17"/>
  <c r="T18"/>
  <c r="T19"/>
  <c r="S16"/>
  <c r="S17"/>
  <c r="S18"/>
  <c r="S19"/>
  <c r="R16"/>
  <c r="R17"/>
  <c r="R18"/>
  <c r="R19"/>
  <c r="T15"/>
  <c r="S15"/>
  <c r="R15"/>
  <c r="K16"/>
  <c r="K17"/>
  <c r="K18"/>
  <c r="K19"/>
  <c r="J16"/>
  <c r="J17"/>
  <c r="J18"/>
  <c r="J19"/>
  <c r="I16"/>
  <c r="I17"/>
  <c r="I18"/>
  <c r="I19"/>
  <c r="K15"/>
  <c r="J15"/>
  <c r="I15"/>
  <c r="AG47" i="144"/>
  <c r="T44"/>
  <c r="J44"/>
  <c r="K44"/>
  <c r="I44"/>
  <c r="G12"/>
  <c r="G13"/>
  <c r="G14"/>
  <c r="G15"/>
  <c r="G44" s="1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11"/>
  <c r="D44"/>
  <c r="E44"/>
  <c r="F44"/>
  <c r="C44"/>
  <c r="T44" i="29"/>
  <c r="J44"/>
  <c r="K44"/>
  <c r="I44"/>
  <c r="D44"/>
  <c r="E44"/>
  <c r="F44"/>
  <c r="G44"/>
  <c r="C44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11"/>
  <c r="D44" i="65"/>
  <c r="E44"/>
  <c r="F44"/>
  <c r="G44"/>
  <c r="H44"/>
  <c r="I44"/>
  <c r="J44"/>
  <c r="K44"/>
  <c r="L44"/>
  <c r="C44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11"/>
  <c r="H12" i="28" l="1"/>
  <c r="H13"/>
  <c r="H14"/>
  <c r="H15"/>
  <c r="H16"/>
  <c r="H17"/>
  <c r="H18"/>
  <c r="H19"/>
  <c r="H20"/>
  <c r="H21"/>
  <c r="H22"/>
  <c r="H11"/>
  <c r="G12"/>
  <c r="G13"/>
  <c r="G14"/>
  <c r="G15"/>
  <c r="G16"/>
  <c r="G17"/>
  <c r="G18"/>
  <c r="G19"/>
  <c r="G20"/>
  <c r="G21"/>
  <c r="G22"/>
  <c r="G11"/>
  <c r="H12" i="27"/>
  <c r="H13"/>
  <c r="H14"/>
  <c r="H15"/>
  <c r="H16"/>
  <c r="H17"/>
  <c r="H18"/>
  <c r="H19"/>
  <c r="H20"/>
  <c r="H21"/>
  <c r="H22"/>
  <c r="H11"/>
  <c r="H23" s="1"/>
  <c r="D23"/>
  <c r="E23"/>
  <c r="F23"/>
  <c r="I23"/>
  <c r="J23"/>
  <c r="K23"/>
  <c r="L23"/>
  <c r="C43" i="103"/>
  <c r="D44" i="47"/>
  <c r="E44"/>
  <c r="F44"/>
  <c r="H44"/>
  <c r="I44"/>
  <c r="J44"/>
  <c r="K44"/>
  <c r="R44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M12"/>
  <c r="Q12" s="1"/>
  <c r="M13"/>
  <c r="Q13" s="1"/>
  <c r="M14"/>
  <c r="Q14" s="1"/>
  <c r="M15"/>
  <c r="Q15" s="1"/>
  <c r="M16"/>
  <c r="Q16" s="1"/>
  <c r="M17"/>
  <c r="Q17" s="1"/>
  <c r="M18"/>
  <c r="Q18" s="1"/>
  <c r="M19"/>
  <c r="Q19" s="1"/>
  <c r="M20"/>
  <c r="Q20" s="1"/>
  <c r="M21"/>
  <c r="Q21" s="1"/>
  <c r="M22"/>
  <c r="Q22" s="1"/>
  <c r="M23"/>
  <c r="Q23" s="1"/>
  <c r="M24"/>
  <c r="Q24" s="1"/>
  <c r="M25"/>
  <c r="Q25" s="1"/>
  <c r="M26"/>
  <c r="Q26" s="1"/>
  <c r="M27"/>
  <c r="Q27" s="1"/>
  <c r="M28"/>
  <c r="Q28" s="1"/>
  <c r="M29"/>
  <c r="Q29" s="1"/>
  <c r="M30"/>
  <c r="Q30" s="1"/>
  <c r="M31"/>
  <c r="Q31" s="1"/>
  <c r="M32"/>
  <c r="Q32" s="1"/>
  <c r="M33"/>
  <c r="Q33" s="1"/>
  <c r="M34"/>
  <c r="Q34" s="1"/>
  <c r="M35"/>
  <c r="Q35" s="1"/>
  <c r="M36"/>
  <c r="Q36" s="1"/>
  <c r="M37"/>
  <c r="Q37" s="1"/>
  <c r="M38"/>
  <c r="Q38" s="1"/>
  <c r="M39"/>
  <c r="Q39" s="1"/>
  <c r="M40"/>
  <c r="Q40" s="1"/>
  <c r="M41"/>
  <c r="Q41" s="1"/>
  <c r="M42"/>
  <c r="Q42" s="1"/>
  <c r="M43"/>
  <c r="Q43" s="1"/>
  <c r="N11"/>
  <c r="O11"/>
  <c r="O44" s="1"/>
  <c r="P11"/>
  <c r="M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11"/>
  <c r="D44" i="60"/>
  <c r="E44"/>
  <c r="F44"/>
  <c r="H44"/>
  <c r="I44"/>
  <c r="J44"/>
  <c r="K44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M12"/>
  <c r="Q12" s="1"/>
  <c r="M13"/>
  <c r="Q13" s="1"/>
  <c r="M14"/>
  <c r="Q14" s="1"/>
  <c r="M15"/>
  <c r="Q15" s="1"/>
  <c r="M16"/>
  <c r="Q16" s="1"/>
  <c r="M17"/>
  <c r="Q17" s="1"/>
  <c r="M18"/>
  <c r="Q18" s="1"/>
  <c r="M19"/>
  <c r="Q19" s="1"/>
  <c r="M20"/>
  <c r="Q20" s="1"/>
  <c r="M21"/>
  <c r="Q21" s="1"/>
  <c r="M22"/>
  <c r="Q22" s="1"/>
  <c r="M23"/>
  <c r="Q23" s="1"/>
  <c r="M24"/>
  <c r="Q24" s="1"/>
  <c r="M25"/>
  <c r="Q25" s="1"/>
  <c r="M26"/>
  <c r="Q26" s="1"/>
  <c r="M27"/>
  <c r="Q27" s="1"/>
  <c r="M28"/>
  <c r="Q28" s="1"/>
  <c r="M29"/>
  <c r="Q29" s="1"/>
  <c r="M30"/>
  <c r="Q30" s="1"/>
  <c r="M31"/>
  <c r="Q31" s="1"/>
  <c r="M32"/>
  <c r="Q32" s="1"/>
  <c r="M33"/>
  <c r="Q33" s="1"/>
  <c r="M34"/>
  <c r="Q34" s="1"/>
  <c r="M35"/>
  <c r="Q35" s="1"/>
  <c r="M36"/>
  <c r="Q36" s="1"/>
  <c r="M37"/>
  <c r="Q37" s="1"/>
  <c r="M38"/>
  <c r="Q38" s="1"/>
  <c r="M39"/>
  <c r="Q39" s="1"/>
  <c r="M40"/>
  <c r="Q40" s="1"/>
  <c r="M41"/>
  <c r="Q41" s="1"/>
  <c r="M42"/>
  <c r="Q42" s="1"/>
  <c r="M43"/>
  <c r="Q43" s="1"/>
  <c r="N11"/>
  <c r="O11"/>
  <c r="P11"/>
  <c r="M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11"/>
  <c r="Q16" i="75"/>
  <c r="Q20"/>
  <c r="Q24"/>
  <c r="Q28"/>
  <c r="Q32"/>
  <c r="Q36"/>
  <c r="Q40"/>
  <c r="Q44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O14"/>
  <c r="Q14" s="1"/>
  <c r="O15"/>
  <c r="Q15" s="1"/>
  <c r="O16"/>
  <c r="O17"/>
  <c r="Q17" s="1"/>
  <c r="O18"/>
  <c r="Q18" s="1"/>
  <c r="O19"/>
  <c r="Q19" s="1"/>
  <c r="O20"/>
  <c r="O21"/>
  <c r="Q21" s="1"/>
  <c r="O22"/>
  <c r="Q22" s="1"/>
  <c r="O23"/>
  <c r="Q23" s="1"/>
  <c r="O24"/>
  <c r="O25"/>
  <c r="Q25" s="1"/>
  <c r="O26"/>
  <c r="Q26" s="1"/>
  <c r="O27"/>
  <c r="Q27" s="1"/>
  <c r="O28"/>
  <c r="O29"/>
  <c r="Q29" s="1"/>
  <c r="O30"/>
  <c r="Q30" s="1"/>
  <c r="O31"/>
  <c r="Q31" s="1"/>
  <c r="O32"/>
  <c r="O33"/>
  <c r="Q33" s="1"/>
  <c r="O34"/>
  <c r="Q34" s="1"/>
  <c r="O35"/>
  <c r="Q35" s="1"/>
  <c r="O36"/>
  <c r="O37"/>
  <c r="Q37" s="1"/>
  <c r="O38"/>
  <c r="Q38" s="1"/>
  <c r="O39"/>
  <c r="Q39" s="1"/>
  <c r="O40"/>
  <c r="O41"/>
  <c r="Q41" s="1"/>
  <c r="O42"/>
  <c r="Q42" s="1"/>
  <c r="O43"/>
  <c r="Q43" s="1"/>
  <c r="O44"/>
  <c r="O45"/>
  <c r="Q45" s="1"/>
  <c r="P13"/>
  <c r="O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13"/>
  <c r="D46"/>
  <c r="F46"/>
  <c r="G46"/>
  <c r="I46"/>
  <c r="J46"/>
  <c r="L46"/>
  <c r="M46"/>
  <c r="D47" i="7"/>
  <c r="F47"/>
  <c r="G47"/>
  <c r="I47"/>
  <c r="J47"/>
  <c r="L47"/>
  <c r="M47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14"/>
  <c r="P47" s="1"/>
  <c r="O15"/>
  <c r="Q15" s="1"/>
  <c r="O16"/>
  <c r="Q16" s="1"/>
  <c r="O17"/>
  <c r="Q17" s="1"/>
  <c r="O18"/>
  <c r="O19"/>
  <c r="Q19" s="1"/>
  <c r="O20"/>
  <c r="Q20" s="1"/>
  <c r="O21"/>
  <c r="Q21" s="1"/>
  <c r="O22"/>
  <c r="Q22" s="1"/>
  <c r="O23"/>
  <c r="Q23" s="1"/>
  <c r="O24"/>
  <c r="Q24" s="1"/>
  <c r="O25"/>
  <c r="Q25" s="1"/>
  <c r="O26"/>
  <c r="Q26" s="1"/>
  <c r="O27"/>
  <c r="Q27" s="1"/>
  <c r="O28"/>
  <c r="Q28" s="1"/>
  <c r="O29"/>
  <c r="Q29" s="1"/>
  <c r="O30"/>
  <c r="Q30" s="1"/>
  <c r="O31"/>
  <c r="Q31" s="1"/>
  <c r="O32"/>
  <c r="Q32" s="1"/>
  <c r="O33"/>
  <c r="Q33" s="1"/>
  <c r="O34"/>
  <c r="Q34" s="1"/>
  <c r="O35"/>
  <c r="Q35" s="1"/>
  <c r="O36"/>
  <c r="Q36" s="1"/>
  <c r="O37"/>
  <c r="Q37" s="1"/>
  <c r="O38"/>
  <c r="Q38" s="1"/>
  <c r="O39"/>
  <c r="Q39" s="1"/>
  <c r="O40"/>
  <c r="Q40" s="1"/>
  <c r="O41"/>
  <c r="Q41" s="1"/>
  <c r="O42"/>
  <c r="Q42" s="1"/>
  <c r="O43"/>
  <c r="Q43" s="1"/>
  <c r="O44"/>
  <c r="Q44" s="1"/>
  <c r="O45"/>
  <c r="Q45" s="1"/>
  <c r="O46"/>
  <c r="Q46" s="1"/>
  <c r="O14"/>
  <c r="Q14" s="1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14"/>
  <c r="F45" i="74"/>
  <c r="H45"/>
  <c r="I45"/>
  <c r="J45"/>
  <c r="K45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12"/>
  <c r="G12" i="27"/>
  <c r="G13"/>
  <c r="G14"/>
  <c r="G15"/>
  <c r="G16"/>
  <c r="G17"/>
  <c r="G18"/>
  <c r="G19"/>
  <c r="G20"/>
  <c r="G21"/>
  <c r="G22"/>
  <c r="G11"/>
  <c r="J42" i="124"/>
  <c r="I42"/>
  <c r="C42"/>
  <c r="N47" i="7" l="1"/>
  <c r="P44" i="60"/>
  <c r="L44"/>
  <c r="N44"/>
  <c r="O47" i="7"/>
  <c r="O46" i="75"/>
  <c r="Q13"/>
  <c r="Q46" s="1"/>
  <c r="Q18" i="7"/>
  <c r="Q47" s="1"/>
  <c r="N44" i="47"/>
  <c r="O44" i="60"/>
  <c r="M44"/>
  <c r="P44" i="47"/>
  <c r="M44"/>
  <c r="L44"/>
  <c r="Q11"/>
  <c r="Q44" s="1"/>
  <c r="Q11" i="60"/>
  <c r="L45" i="74"/>
  <c r="G45"/>
  <c r="G23" i="27"/>
  <c r="P46" i="75"/>
  <c r="N46"/>
  <c r="Q44" i="60" l="1"/>
  <c r="E23" i="28" l="1"/>
  <c r="F23"/>
  <c r="G23"/>
  <c r="H23"/>
  <c r="I23"/>
  <c r="J23"/>
  <c r="D23"/>
  <c r="G22" i="102"/>
  <c r="K14" i="86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13"/>
  <c r="G46"/>
  <c r="H46"/>
  <c r="I46"/>
  <c r="J46"/>
  <c r="L46"/>
  <c r="M46"/>
  <c r="F46"/>
  <c r="D45" i="112"/>
  <c r="E45"/>
  <c r="G45"/>
  <c r="H45"/>
  <c r="I45"/>
  <c r="C45"/>
  <c r="J16"/>
  <c r="J45" s="1"/>
  <c r="J19"/>
  <c r="J22"/>
  <c r="J27"/>
  <c r="J29"/>
  <c r="J30"/>
  <c r="J33"/>
  <c r="J36"/>
  <c r="J37"/>
  <c r="G45" i="113"/>
  <c r="C45"/>
  <c r="H45"/>
  <c r="J16"/>
  <c r="J45" s="1"/>
  <c r="J19"/>
  <c r="J22"/>
  <c r="J27"/>
  <c r="J29"/>
  <c r="J30"/>
  <c r="J33"/>
  <c r="J36"/>
  <c r="J37"/>
  <c r="J13" i="127"/>
  <c r="J14"/>
  <c r="J12"/>
  <c r="H15"/>
  <c r="J15" s="1"/>
  <c r="D15"/>
  <c r="E15"/>
  <c r="G15"/>
  <c r="C15"/>
  <c r="J13" i="111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12"/>
  <c r="H45"/>
  <c r="H45" i="4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12"/>
  <c r="J45" s="1"/>
  <c r="H45" i="5"/>
  <c r="I45"/>
  <c r="J45"/>
  <c r="K45"/>
  <c r="F45"/>
  <c r="G45" l="1"/>
  <c r="K46" i="86"/>
  <c r="J45" i="111"/>
  <c r="L13" i="5" l="1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12"/>
  <c r="E45"/>
  <c r="E45" i="74"/>
  <c r="L45" i="5" l="1"/>
  <c r="U46" i="114"/>
  <c r="T46"/>
  <c r="U47" i="88"/>
  <c r="T47"/>
  <c r="R14" i="1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Q14"/>
  <c r="S14" s="1"/>
  <c r="Q15"/>
  <c r="S15" s="1"/>
  <c r="Q16"/>
  <c r="S16" s="1"/>
  <c r="Q17"/>
  <c r="S17" s="1"/>
  <c r="Q18"/>
  <c r="S18" s="1"/>
  <c r="Q19"/>
  <c r="S19" s="1"/>
  <c r="Q20"/>
  <c r="S20" s="1"/>
  <c r="Q21"/>
  <c r="S21" s="1"/>
  <c r="Q22"/>
  <c r="S22" s="1"/>
  <c r="Q23"/>
  <c r="S23" s="1"/>
  <c r="Q24"/>
  <c r="S24" s="1"/>
  <c r="Q25"/>
  <c r="S25" s="1"/>
  <c r="Q26"/>
  <c r="S26" s="1"/>
  <c r="Q27"/>
  <c r="S27" s="1"/>
  <c r="Q28"/>
  <c r="S28" s="1"/>
  <c r="Q29"/>
  <c r="S29" s="1"/>
  <c r="Q30"/>
  <c r="S30" s="1"/>
  <c r="Q31"/>
  <c r="S31" s="1"/>
  <c r="Q32"/>
  <c r="S32" s="1"/>
  <c r="Q33"/>
  <c r="S33" s="1"/>
  <c r="Q34"/>
  <c r="S34" s="1"/>
  <c r="Q35"/>
  <c r="S35" s="1"/>
  <c r="Q36"/>
  <c r="S36" s="1"/>
  <c r="Q37"/>
  <c r="S37" s="1"/>
  <c r="Q38"/>
  <c r="S38" s="1"/>
  <c r="Q39"/>
  <c r="S39" s="1"/>
  <c r="Q40"/>
  <c r="S40" s="1"/>
  <c r="Q41"/>
  <c r="S41" s="1"/>
  <c r="Q42"/>
  <c r="S42" s="1"/>
  <c r="Q43"/>
  <c r="S43" s="1"/>
  <c r="Q44"/>
  <c r="S44" s="1"/>
  <c r="Q45"/>
  <c r="S45" s="1"/>
  <c r="R13"/>
  <c r="R46" s="1"/>
  <c r="Q13"/>
  <c r="R15" i="88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Q15"/>
  <c r="S15" s="1"/>
  <c r="Q16"/>
  <c r="S16" s="1"/>
  <c r="Q17"/>
  <c r="S17" s="1"/>
  <c r="Q18"/>
  <c r="S18" s="1"/>
  <c r="Q19"/>
  <c r="S19" s="1"/>
  <c r="Q20"/>
  <c r="S20" s="1"/>
  <c r="Q21"/>
  <c r="S21" s="1"/>
  <c r="Q22"/>
  <c r="S22" s="1"/>
  <c r="Q23"/>
  <c r="S23" s="1"/>
  <c r="Q24"/>
  <c r="S24" s="1"/>
  <c r="Q25"/>
  <c r="S25" s="1"/>
  <c r="Q26"/>
  <c r="S26" s="1"/>
  <c r="Q27"/>
  <c r="S27" s="1"/>
  <c r="Q28"/>
  <c r="S28" s="1"/>
  <c r="Q29"/>
  <c r="S29" s="1"/>
  <c r="Q30"/>
  <c r="S30" s="1"/>
  <c r="Q31"/>
  <c r="S31" s="1"/>
  <c r="Q32"/>
  <c r="S32" s="1"/>
  <c r="Q33"/>
  <c r="S33" s="1"/>
  <c r="Q34"/>
  <c r="S34" s="1"/>
  <c r="Q35"/>
  <c r="S35" s="1"/>
  <c r="Q36"/>
  <c r="S36" s="1"/>
  <c r="Q37"/>
  <c r="S37" s="1"/>
  <c r="Q38"/>
  <c r="S38" s="1"/>
  <c r="Q39"/>
  <c r="S39" s="1"/>
  <c r="Q40"/>
  <c r="S40" s="1"/>
  <c r="Q41"/>
  <c r="S41" s="1"/>
  <c r="Q42"/>
  <c r="S42" s="1"/>
  <c r="Q43"/>
  <c r="S43" s="1"/>
  <c r="Q44"/>
  <c r="S44" s="1"/>
  <c r="Q45"/>
  <c r="S45" s="1"/>
  <c r="Q46"/>
  <c r="S46" s="1"/>
  <c r="R14"/>
  <c r="R47" s="1"/>
  <c r="Q14"/>
  <c r="S14" s="1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14"/>
  <c r="O47"/>
  <c r="N47"/>
  <c r="L47"/>
  <c r="K47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14"/>
  <c r="M47" s="1"/>
  <c r="P14" i="1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13"/>
  <c r="M46" s="1"/>
  <c r="O46"/>
  <c r="N46"/>
  <c r="L46"/>
  <c r="K46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 s="1"/>
  <c r="J13"/>
  <c r="J15" i="88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14"/>
  <c r="P46" i="114" l="1"/>
  <c r="S13"/>
  <c r="P47" i="88"/>
  <c r="S47"/>
  <c r="Q47"/>
  <c r="S46" i="114"/>
  <c r="Q46"/>
  <c r="J47" i="88"/>
  <c r="G45" i="111" l="1"/>
  <c r="G45" i="4"/>
  <c r="C44" i="47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11"/>
  <c r="C44" i="60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11"/>
  <c r="D44" i="59"/>
  <c r="E44"/>
  <c r="F44"/>
  <c r="G44"/>
  <c r="H44"/>
  <c r="I44"/>
  <c r="J44"/>
  <c r="K44"/>
  <c r="L44"/>
  <c r="C44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11"/>
  <c r="D44" i="58"/>
  <c r="E44"/>
  <c r="F44"/>
  <c r="G44"/>
  <c r="H44"/>
  <c r="I44"/>
  <c r="J44"/>
  <c r="K44"/>
  <c r="L44"/>
  <c r="C44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11"/>
  <c r="D45" i="1"/>
  <c r="E45"/>
  <c r="F45"/>
  <c r="G45"/>
  <c r="H45"/>
  <c r="I45"/>
  <c r="J45"/>
  <c r="K45"/>
  <c r="L45"/>
  <c r="C45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12"/>
  <c r="D42" i="100"/>
  <c r="E42"/>
  <c r="F42"/>
  <c r="G42"/>
  <c r="C42"/>
  <c r="D45" i="5"/>
  <c r="D45" i="74"/>
  <c r="G44" i="60" l="1"/>
  <c r="G44" i="47"/>
  <c r="S47" i="5"/>
  <c r="I13" i="13" l="1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12"/>
  <c r="I45" s="1"/>
  <c r="H45"/>
  <c r="E45"/>
  <c r="C45"/>
  <c r="D45"/>
  <c r="H46" i="114"/>
  <c r="I46"/>
  <c r="I47" i="88"/>
  <c r="H47"/>
  <c r="D46" i="86"/>
  <c r="E46"/>
  <c r="C45" i="74"/>
  <c r="C45" i="5"/>
  <c r="D46" i="114"/>
  <c r="E46"/>
  <c r="F46"/>
  <c r="C46"/>
  <c r="F47" i="88"/>
  <c r="E47"/>
  <c r="K15" i="7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14"/>
  <c r="K14" i="75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13"/>
  <c r="C47" i="7"/>
  <c r="AI14"/>
  <c r="AK14" s="1"/>
  <c r="AI15"/>
  <c r="AO15" s="1"/>
  <c r="AP15" s="1"/>
  <c r="AI16"/>
  <c r="AO16" s="1"/>
  <c r="AP16" s="1"/>
  <c r="AI17"/>
  <c r="AK17" s="1"/>
  <c r="AI18"/>
  <c r="AK18" s="1"/>
  <c r="AI19"/>
  <c r="AO19" s="1"/>
  <c r="AP19" s="1"/>
  <c r="AI20"/>
  <c r="AO20" s="1"/>
  <c r="AP20" s="1"/>
  <c r="AI21"/>
  <c r="AK21" s="1"/>
  <c r="AI22"/>
  <c r="AK22" s="1"/>
  <c r="AI23"/>
  <c r="AO23" s="1"/>
  <c r="AP23" s="1"/>
  <c r="AI24"/>
  <c r="AO24" s="1"/>
  <c r="AP24" s="1"/>
  <c r="AI25"/>
  <c r="AK25" s="1"/>
  <c r="AI26"/>
  <c r="AK26" s="1"/>
  <c r="AI27"/>
  <c r="AO27" s="1"/>
  <c r="AP27" s="1"/>
  <c r="AI28"/>
  <c r="AO28" s="1"/>
  <c r="AP28" s="1"/>
  <c r="AI29"/>
  <c r="AK29" s="1"/>
  <c r="AI30"/>
  <c r="AK30" s="1"/>
  <c r="AI31"/>
  <c r="AO31" s="1"/>
  <c r="AP31" s="1"/>
  <c r="AI32"/>
  <c r="AO32" s="1"/>
  <c r="AP32" s="1"/>
  <c r="AI33"/>
  <c r="AK33" s="1"/>
  <c r="AI34"/>
  <c r="AK34" s="1"/>
  <c r="AI35"/>
  <c r="AO35" s="1"/>
  <c r="AP35" s="1"/>
  <c r="AI36"/>
  <c r="AO36" s="1"/>
  <c r="AP36" s="1"/>
  <c r="AI37"/>
  <c r="AK37" s="1"/>
  <c r="AI38"/>
  <c r="AK38" s="1"/>
  <c r="AI39"/>
  <c r="AO39" s="1"/>
  <c r="AP39" s="1"/>
  <c r="AI40"/>
  <c r="AO40" s="1"/>
  <c r="AP40" s="1"/>
  <c r="AI41"/>
  <c r="AK41" s="1"/>
  <c r="AI42"/>
  <c r="AK42" s="1"/>
  <c r="AI43"/>
  <c r="AO43" s="1"/>
  <c r="AP43" s="1"/>
  <c r="AI44"/>
  <c r="AO44" s="1"/>
  <c r="AP44" s="1"/>
  <c r="AI45"/>
  <c r="AK45" s="1"/>
  <c r="AI13"/>
  <c r="AK13" s="1"/>
  <c r="AG46"/>
  <c r="AI46" s="1"/>
  <c r="AH46"/>
  <c r="AE46"/>
  <c r="AD46"/>
  <c r="AN13" l="1"/>
  <c r="AL13"/>
  <c r="AN45"/>
  <c r="AL45"/>
  <c r="AN41"/>
  <c r="AL41"/>
  <c r="AN37"/>
  <c r="AL37"/>
  <c r="AN33"/>
  <c r="AL33"/>
  <c r="AN29"/>
  <c r="AL29"/>
  <c r="AN25"/>
  <c r="AL25"/>
  <c r="AN21"/>
  <c r="AL21"/>
  <c r="AN17"/>
  <c r="AL17"/>
  <c r="AK43"/>
  <c r="AK39"/>
  <c r="AK35"/>
  <c r="AK31"/>
  <c r="AK27"/>
  <c r="AK23"/>
  <c r="AK19"/>
  <c r="AK15"/>
  <c r="AO45"/>
  <c r="AP45" s="1"/>
  <c r="AO41"/>
  <c r="AP41" s="1"/>
  <c r="AO37"/>
  <c r="AP37" s="1"/>
  <c r="AO33"/>
  <c r="AP33" s="1"/>
  <c r="AO29"/>
  <c r="AP29" s="1"/>
  <c r="AO25"/>
  <c r="AP25" s="1"/>
  <c r="AO21"/>
  <c r="AP21" s="1"/>
  <c r="AO17"/>
  <c r="AP17" s="1"/>
  <c r="K47"/>
  <c r="AK44"/>
  <c r="AL44" s="1"/>
  <c r="AK40"/>
  <c r="AL40" s="1"/>
  <c r="AK36"/>
  <c r="AL36" s="1"/>
  <c r="AK32"/>
  <c r="AL32" s="1"/>
  <c r="AK28"/>
  <c r="AL28" s="1"/>
  <c r="AK24"/>
  <c r="AL24" s="1"/>
  <c r="AK20"/>
  <c r="AL20" s="1"/>
  <c r="AK16"/>
  <c r="AL16" s="1"/>
  <c r="AO13"/>
  <c r="AP13" s="1"/>
  <c r="AO42"/>
  <c r="AP42" s="1"/>
  <c r="AO38"/>
  <c r="AP38" s="1"/>
  <c r="AO34"/>
  <c r="AP34" s="1"/>
  <c r="AO30"/>
  <c r="AP30" s="1"/>
  <c r="AO26"/>
  <c r="AP26" s="1"/>
  <c r="AO22"/>
  <c r="AP22" s="1"/>
  <c r="AO18"/>
  <c r="AP18" s="1"/>
  <c r="AP46" s="1"/>
  <c r="AO14"/>
  <c r="AP14" s="1"/>
  <c r="K46" i="75"/>
  <c r="AN40" i="7"/>
  <c r="AN28"/>
  <c r="AL42"/>
  <c r="AN42" s="1"/>
  <c r="AL38"/>
  <c r="AN38" s="1"/>
  <c r="AL34"/>
  <c r="AN34" s="1"/>
  <c r="AL30"/>
  <c r="AN30" s="1"/>
  <c r="AL26"/>
  <c r="AN26" s="1"/>
  <c r="AL22"/>
  <c r="AN22" s="1"/>
  <c r="AL18"/>
  <c r="AN18" s="1"/>
  <c r="AL14"/>
  <c r="AK46"/>
  <c r="AL43"/>
  <c r="AN43" s="1"/>
  <c r="AL39"/>
  <c r="AN39" s="1"/>
  <c r="AL35"/>
  <c r="AN35" s="1"/>
  <c r="AL31"/>
  <c r="AN31" s="1"/>
  <c r="AL27"/>
  <c r="AN27" s="1"/>
  <c r="AL23"/>
  <c r="AN23" s="1"/>
  <c r="AL19"/>
  <c r="AN19" s="1"/>
  <c r="AL15"/>
  <c r="AN15" s="1"/>
  <c r="AO46"/>
  <c r="AN44"/>
  <c r="AN36"/>
  <c r="AN32"/>
  <c r="AN24"/>
  <c r="AN20"/>
  <c r="AN16"/>
  <c r="AL49" l="1"/>
  <c r="AL46"/>
  <c r="AK49" s="1"/>
  <c r="AN14"/>
  <c r="AN46" s="1"/>
  <c r="G14" i="114" l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13"/>
  <c r="G15" i="88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14"/>
  <c r="C47"/>
  <c r="H14" i="75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13"/>
  <c r="E15" i="7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14"/>
  <c r="E47" s="1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7" s="1"/>
  <c r="H46"/>
  <c r="H14"/>
  <c r="H46" i="75" l="1"/>
  <c r="G47" i="88"/>
  <c r="G46" i="114"/>
  <c r="E14" i="75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13"/>
  <c r="F13" i="11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2"/>
  <c r="C46" i="75"/>
  <c r="D45" i="113"/>
  <c r="F37"/>
  <c r="F36"/>
  <c r="F33"/>
  <c r="F30"/>
  <c r="F29"/>
  <c r="F27"/>
  <c r="F22"/>
  <c r="F19"/>
  <c r="F16"/>
  <c r="F45" s="1"/>
  <c r="F13" i="127"/>
  <c r="F14"/>
  <c r="F12"/>
  <c r="F15" s="1"/>
  <c r="F13" i="11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2"/>
  <c r="F13" i="4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2"/>
  <c r="D45"/>
  <c r="D45" i="111"/>
  <c r="C45" i="4"/>
  <c r="C45" i="111"/>
  <c r="U20" i="96"/>
  <c r="S18"/>
  <c r="S20"/>
  <c r="Q17"/>
  <c r="U17" s="1"/>
  <c r="Q18"/>
  <c r="U18" s="1"/>
  <c r="Q19"/>
  <c r="U19" s="1"/>
  <c r="Q20"/>
  <c r="R20" s="1"/>
  <c r="P17"/>
  <c r="T17" s="1"/>
  <c r="P18"/>
  <c r="T18" s="1"/>
  <c r="P19"/>
  <c r="T19" s="1"/>
  <c r="P20"/>
  <c r="T20" s="1"/>
  <c r="O17"/>
  <c r="S17" s="1"/>
  <c r="V17" s="1"/>
  <c r="O18"/>
  <c r="O19"/>
  <c r="S19" s="1"/>
  <c r="V19" s="1"/>
  <c r="O20"/>
  <c r="Q16"/>
  <c r="U16" s="1"/>
  <c r="P16"/>
  <c r="T16" s="1"/>
  <c r="O16"/>
  <c r="S16" s="1"/>
  <c r="M21"/>
  <c r="M28" s="1"/>
  <c r="L21"/>
  <c r="L28" s="1"/>
  <c r="K21"/>
  <c r="K28" s="1"/>
  <c r="J17"/>
  <c r="J18"/>
  <c r="J19"/>
  <c r="J20"/>
  <c r="J16"/>
  <c r="H21"/>
  <c r="P21" s="1"/>
  <c r="P28" s="1"/>
  <c r="I21"/>
  <c r="J21" s="1"/>
  <c r="J28" s="1"/>
  <c r="G21"/>
  <c r="G28" s="1"/>
  <c r="Y18"/>
  <c r="Z18"/>
  <c r="AA18"/>
  <c r="AC18"/>
  <c r="AD18"/>
  <c r="AE18"/>
  <c r="AF18"/>
  <c r="AG18"/>
  <c r="AI18"/>
  <c r="AJ18"/>
  <c r="AK18"/>
  <c r="AL18"/>
  <c r="AM18"/>
  <c r="X18"/>
  <c r="AN15"/>
  <c r="AN16"/>
  <c r="AN17"/>
  <c r="AN18" s="1"/>
  <c r="AD25" s="1"/>
  <c r="AN14"/>
  <c r="AH15"/>
  <c r="AH16"/>
  <c r="AH17"/>
  <c r="AH18" s="1"/>
  <c r="AC25" s="1"/>
  <c r="AH14"/>
  <c r="AB15"/>
  <c r="AB16"/>
  <c r="AB17"/>
  <c r="AB18" s="1"/>
  <c r="AB14"/>
  <c r="N20"/>
  <c r="N17"/>
  <c r="E46" i="75" l="1"/>
  <c r="F45" i="112"/>
  <c r="AB27" i="96"/>
  <c r="AC20"/>
  <c r="AB25"/>
  <c r="AE25" s="1"/>
  <c r="O21"/>
  <c r="O28" s="1"/>
  <c r="R17"/>
  <c r="V20"/>
  <c r="R16"/>
  <c r="R18"/>
  <c r="H28"/>
  <c r="Q21"/>
  <c r="R19"/>
  <c r="V18"/>
  <c r="I28"/>
  <c r="V16"/>
  <c r="F45" i="4"/>
  <c r="F45" i="111"/>
  <c r="N21" i="96"/>
  <c r="N28" s="1"/>
  <c r="D27"/>
  <c r="E27"/>
  <c r="C27"/>
  <c r="Q28" l="1"/>
  <c r="R21"/>
  <c r="R28" s="1"/>
  <c r="F26"/>
  <c r="F24"/>
  <c r="F17"/>
  <c r="F18"/>
  <c r="F19"/>
  <c r="F20"/>
  <c r="F16"/>
  <c r="D21"/>
  <c r="E21"/>
  <c r="C21"/>
  <c r="S21" s="1"/>
  <c r="G47" i="56"/>
  <c r="D47"/>
  <c r="G48"/>
  <c r="O32"/>
  <c r="G32"/>
  <c r="E28" i="96" l="1"/>
  <c r="U21"/>
  <c r="U28" s="1"/>
  <c r="D28"/>
  <c r="T21"/>
  <c r="T28" s="1"/>
  <c r="S28"/>
  <c r="F21"/>
  <c r="C28"/>
  <c r="F27"/>
  <c r="V21" l="1"/>
  <c r="V28" s="1"/>
  <c r="F28"/>
  <c r="C23" i="28" l="1"/>
  <c r="C23" i="27"/>
</calcChain>
</file>

<file path=xl/sharedStrings.xml><?xml version="1.0" encoding="utf-8"?>
<sst xmlns="http://schemas.openxmlformats.org/spreadsheetml/2006/main" count="4452" uniqueCount="1006">
  <si>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</si>
  <si>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</si>
  <si>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</si>
  <si>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</si>
  <si>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</si>
  <si>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</si>
  <si>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</si>
  <si>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</si>
  <si>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</si>
  <si>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</si>
  <si>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</si>
  <si>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</si>
  <si>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</si>
  <si>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</si>
  <si>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</si>
  <si>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</si>
  <si>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</si>
  <si>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</si>
  <si>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</si>
  <si>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</si>
  <si>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</si>
  <si>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</si>
  <si>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</si>
  <si>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</si>
  <si>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</si>
  <si>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</si>
  <si>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</si>
  <si>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</si>
  <si>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</si>
  <si>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</si>
  <si>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</si>
  <si>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</si>
  <si>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</si>
  <si>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</si>
  <si>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</si>
  <si>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</si>
  <si>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</si>
  <si>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</si>
  <si>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</si>
  <si>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</si>
  <si>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</si>
  <si>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</si>
  <si>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</si>
  <si>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</si>
  <si>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</si>
  <si>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</si>
  <si>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</si>
  <si>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</si>
  <si>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</si>
  <si>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</si>
  <si>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</si>
  <si>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</si>
  <si>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</si>
  <si>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</si>
  <si>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</si>
  <si>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</si>
  <si>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</si>
  <si>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</si>
  <si>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</si>
  <si>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</si>
  <si>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</si>
  <si>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</si>
  <si>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</si>
  <si>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</si>
  <si>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</si>
  <si>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</si>
  <si>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</si>
  <si>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</si>
  <si>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</si>
  <si>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</si>
  <si>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</si>
  <si>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</si>
  <si>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</si>
  <si>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</si>
  <si>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</si>
  <si>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</si>
  <si>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</si>
  <si>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</si>
  <si>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</si>
  <si>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</si>
  <si>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</si>
  <si>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</si>
  <si>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</si>
  <si>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</si>
  <si>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</si>
  <si>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</si>
  <si>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</si>
  <si>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</si>
  <si>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</si>
  <si>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</si>
  <si>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</si>
  <si>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</si>
  <si>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</si>
  <si>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</si>
  <si>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</si>
  <si>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</si>
  <si>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</si>
  <si>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</si>
  <si>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</si>
  <si>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</si>
  <si>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</si>
  <si>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</si>
  <si>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</si>
  <si>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</si>
  <si>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</si>
  <si>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</si>
  <si>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</si>
  <si>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</si>
  <si>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</si>
  <si>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</si>
  <si>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</si>
  <si>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</si>
  <si>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</si>
  <si>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</si>
  <si>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</si>
  <si>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</si>
  <si>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</si>
  <si>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</si>
  <si>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</si>
  <si>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</si>
  <si>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</si>
  <si>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</si>
  <si>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</si>
  <si>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</si>
  <si>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</si>
  <si>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</si>
  <si>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</si>
  <si>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</si>
  <si>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</si>
  <si>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</si>
  <si>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</si>
  <si>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</si>
  <si>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</si>
  <si>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</si>
  <si>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</si>
  <si>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</si>
  <si>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</si>
  <si>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</si>
  <si>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</si>
  <si>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</si>
  <si>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</si>
  <si>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</si>
  <si>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</si>
  <si>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</si>
  <si>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</si>
  <si>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</si>
  <si>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</si>
  <si>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</si>
  <si>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</si>
  <si>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</si>
  <si>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</si>
  <si>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</si>
  <si>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</si>
  <si>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</si>
  <si>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</si>
  <si>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</si>
  <si>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</si>
  <si>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</si>
  <si>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</si>
  <si>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</si>
  <si>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</si>
  <si>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</si>
  <si>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</si>
  <si>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</si>
  <si>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</si>
  <si>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</si>
  <si>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</si>
  <si>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</si>
  <si>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</si>
  <si>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</si>
  <si>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</si>
  <si>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</si>
  <si>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</si>
  <si>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</si>
  <si>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</si>
  <si>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</si>
  <si>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</si>
  <si>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</si>
  <si>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</si>
  <si>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</si>
  <si>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</si>
  <si>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</si>
  <si>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</si>
  <si>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</si>
  <si>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</si>
  <si>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</si>
  <si>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</si>
  <si>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</si>
  <si>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</si>
  <si>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</si>
  <si>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</si>
  <si>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</si>
  <si>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</si>
  <si>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</si>
  <si>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</si>
  <si>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</si>
  <si>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</si>
  <si>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</si>
  <si>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</si>
  <si>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</si>
  <si>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</si>
  <si>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</si>
  <si>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</si>
  <si>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</si>
  <si>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</si>
  <si>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</si>
  <si>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</si>
  <si>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</si>
  <si>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</si>
  <si>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</si>
  <si>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</si>
  <si>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</si>
  <si>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</si>
  <si>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</si>
  <si>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</si>
  <si>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</si>
  <si>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</si>
  <si>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</si>
  <si>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</si>
  <si>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</si>
  <si>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</si>
  <si>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</si>
  <si>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</si>
  <si>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</si>
  <si>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</si>
  <si>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</si>
  <si>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</si>
  <si>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</si>
  <si>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</si>
  <si>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</si>
  <si>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</si>
  <si>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</si>
  <si>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</si>
  <si>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</si>
  <si>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</si>
  <si>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</si>
  <si>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</si>
  <si>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</si>
  <si>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</si>
  <si>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</si>
  <si>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</si>
  <si>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</si>
  <si>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</si>
  <si>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</si>
  <si>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</si>
  <si>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</si>
  <si>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</si>
  <si>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</si>
  <si>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</si>
  <si>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</si>
  <si>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</si>
  <si>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</si>
  <si>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</si>
  <si>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</si>
  <si>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</si>
  <si>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</si>
  <si>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</si>
  <si>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</si>
  <si>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</si>
  <si>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</si>
  <si>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</si>
  <si>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</si>
  <si>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</si>
  <si>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</si>
  <si>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</si>
  <si>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</si>
  <si>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</si>
  <si>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</si>
  <si>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</si>
  <si>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</si>
  <si>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</si>
  <si>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</si>
  <si>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</si>
  <si>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</si>
  <si>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</si>
  <si>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</si>
  <si>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</si>
  <si>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</si>
  <si>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</si>
  <si>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</si>
  <si>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</si>
  <si>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</si>
  <si>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</si>
  <si>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</si>
  <si>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</si>
  <si>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</si>
  <si>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</si>
  <si>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</si>
  <si>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</si>
  <si>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</si>
  <si>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</si>
  <si>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</si>
  <si>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</si>
  <si>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</si>
  <si>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</si>
  <si>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</si>
  <si>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</si>
  <si>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</si>
  <si>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</si>
  <si>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</si>
  <si>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</si>
  <si>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</si>
  <si>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</si>
  <si>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</si>
  <si>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</si>
  <si>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</si>
  <si>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</si>
  <si>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</si>
  <si>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</si>
  <si>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</si>
  <si>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</si>
  <si>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</si>
  <si>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</si>
  <si>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</si>
  <si>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</si>
  <si>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</si>
  <si>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</si>
  <si>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</si>
  <si>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</si>
  <si>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</si>
  <si>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</si>
  <si>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</si>
  <si>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</si>
  <si>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</si>
  <si>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</si>
  <si>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</si>
  <si>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</si>
  <si>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</si>
  <si>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</si>
  <si>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</si>
  <si>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</si>
  <si>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</si>
  <si>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</si>
  <si>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</si>
  <si>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</si>
  <si>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</si>
  <si>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</si>
  <si>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</si>
  <si>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</si>
  <si>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</si>
  <si>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</si>
  <si>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</si>
  <si>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</si>
  <si>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</si>
  <si>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</si>
  <si>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</si>
  <si>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</si>
  <si>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</si>
  <si>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</si>
  <si>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</si>
  <si>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</si>
  <si>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</si>
  <si>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</si>
  <si>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</si>
  <si>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</si>
  <si>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</si>
  <si>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</si>
  <si>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</si>
  <si>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</si>
  <si>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</si>
  <si>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</si>
  <si>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</si>
  <si>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</si>
  <si>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</si>
  <si>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</si>
  <si>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</si>
  <si>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</si>
  <si>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</si>
  <si>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</si>
  <si>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</si>
  <si>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</si>
  <si>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</si>
  <si>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</si>
  <si>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</si>
  <si>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</si>
  <si>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</si>
  <si>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</si>
  <si>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</si>
  <si>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</si>
  <si>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</si>
  <si>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</si>
  <si>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</si>
  <si>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</si>
  <si>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</si>
  <si>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</si>
  <si>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</si>
  <si>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</si>
  <si>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</si>
  <si>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</si>
  <si>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</si>
  <si>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</si>
  <si>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</si>
  <si>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</si>
  <si>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</si>
  <si>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</si>
  <si>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</si>
  <si>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</si>
  <si>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</si>
  <si>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</si>
  <si>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</si>
  <si>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</si>
  <si>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</si>
  <si>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</si>
  <si>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</si>
  <si>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</si>
  <si>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</si>
  <si>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</si>
  <si>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</si>
  <si>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</si>
  <si>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</si>
  <si>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</si>
  <si>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</si>
  <si>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</si>
  <si>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</si>
  <si>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</si>
  <si>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</si>
  <si>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</si>
  <si>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</si>
  <si>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</si>
  <si>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</si>
  <si>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</si>
  <si>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</si>
  <si>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</si>
  <si>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</si>
  <si>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</si>
  <si>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</si>
  <si>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</si>
  <si>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</si>
  <si>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</si>
  <si>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</si>
  <si>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</si>
  <si>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</si>
  <si>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</si>
  <si>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</si>
  <si>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</si>
  <si>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</si>
  <si>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</si>
  <si>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</si>
  <si>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</si>
  <si>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</si>
  <si>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</si>
  <si>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</si>
  <si>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</si>
  <si>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</si>
  <si>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</si>
  <si>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</si>
  <si>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</si>
  <si>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</si>
  <si>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</si>
  <si>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</si>
  <si>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</si>
  <si>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</si>
  <si>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</si>
  <si>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</si>
  <si>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</si>
  <si>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</si>
  <si>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</si>
  <si>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</si>
  <si>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</si>
  <si>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</si>
  <si>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</si>
  <si>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</si>
  <si>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</si>
  <si>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</si>
  <si>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</si>
  <si>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</si>
  <si>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</si>
  <si>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</si>
  <si>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</si>
  <si>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</si>
  <si>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</si>
  <si>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</si>
  <si>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</si>
  <si>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</si>
  <si>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</si>
  <si>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</si>
  <si>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</si>
  <si>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</si>
  <si>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</si>
  <si>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</si>
  <si>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</si>
  <si>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</si>
  <si>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</si>
  <si>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</si>
  <si>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</si>
  <si>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</si>
  <si>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</si>
  <si>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</si>
  <si>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</si>
  <si>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</si>
  <si>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</si>
  <si>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</si>
  <si>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</si>
  <si>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</si>
  <si>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</si>
  <si>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</si>
  <si>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</si>
  <si>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</si>
  <si>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</si>
  <si>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</si>
  <si>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</si>
  <si>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</si>
  <si>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</si>
  <si>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</si>
  <si>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</si>
  <si>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</si>
  <si>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</si>
  <si>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</si>
  <si>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</si>
  <si>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</si>
  <si>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</si>
  <si>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</si>
  <si>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</si>
  <si>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</si>
  <si>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</si>
  <si>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</si>
  <si>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</si>
  <si>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</si>
  <si>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</si>
  <si>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</si>
  <si>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</si>
  <si>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</si>
  <si>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</si>
  <si>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</si>
  <si>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</si>
  <si>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</si>
  <si>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</si>
  <si>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</si>
  <si>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</si>
  <si>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</si>
  <si>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</si>
  <si>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</si>
  <si>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</si>
  <si>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</si>
  <si>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</si>
  <si>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</si>
  <si>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</si>
  <si>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</si>
  <si>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</si>
  <si>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</si>
  <si>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</si>
  <si>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</si>
  <si>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</si>
  <si>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</si>
  <si>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</si>
  <si>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</si>
  <si>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</si>
  <si>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</si>
  <si>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</si>
  <si>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</si>
  <si>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</si>
  <si>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</si>
  <si>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</si>
  <si>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</si>
  <si>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</si>
  <si>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</si>
  <si>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</si>
  <si>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</si>
  <si>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</si>
  <si>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</si>
  <si>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</si>
  <si>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</si>
  <si>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</si>
  <si>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</si>
  <si>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</si>
  <si>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</si>
  <si>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</si>
  <si>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</si>
  <si>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</si>
  <si>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</si>
  <si>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</si>
  <si>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</si>
  <si>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</si>
  <si>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</si>
  <si>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</si>
  <si>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</si>
  <si>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</si>
  <si>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</si>
  <si>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</si>
  <si>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</si>
  <si>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</si>
  <si>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</si>
  <si>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</si>
  <si>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</si>
  <si>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</si>
  <si>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</si>
  <si>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</si>
  <si>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</si>
  <si>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</si>
  <si>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</si>
  <si>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</si>
  <si>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</si>
  <si>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</si>
  <si>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</si>
  <si>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</si>
  <si>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</si>
  <si>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</si>
  <si>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</si>
  <si>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</si>
  <si>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</si>
  <si>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</si>
  <si>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</si>
  <si>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</si>
  <si>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</si>
  <si>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</si>
  <si>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</si>
  <si>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</si>
  <si>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</si>
  <si>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</si>
  <si>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</si>
  <si>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</si>
  <si>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</si>
  <si>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</si>
  <si>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</si>
  <si>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</si>
  <si>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</si>
  <si>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</si>
  <si>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</si>
  <si>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</si>
  <si>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</si>
  <si>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</si>
  <si>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</si>
  <si>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</si>
  <si>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</si>
  <si>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</si>
  <si>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</si>
  <si>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</si>
  <si>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</si>
  <si>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</si>
  <si>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</si>
  <si>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</si>
  <si>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</si>
  <si>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</si>
  <si>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</si>
  <si>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</si>
  <si>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</si>
  <si>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</si>
  <si>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</si>
  <si>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</si>
  <si>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</si>
  <si>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</si>
  <si>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</si>
  <si>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</si>
  <si>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</si>
  <si>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</si>
  <si>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</si>
  <si>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</si>
  <si>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</si>
  <si>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</si>
  <si>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</si>
  <si>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</si>
  <si>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</si>
  <si>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</si>
  <si>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</si>
  <si>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</si>
  <si>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</si>
  <si>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</si>
  <si>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</si>
  <si>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</si>
  <si>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</si>
  <si>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</si>
  <si>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</si>
  <si>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</si>
  <si>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</si>
  <si>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</si>
  <si>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</si>
  <si>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</si>
  <si>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</si>
  <si>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</si>
  <si>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</si>
  <si>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</si>
  <si>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</si>
  <si>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</si>
  <si>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</si>
  <si>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</si>
  <si>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</si>
  <si>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</si>
  <si>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</si>
  <si>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</si>
  <si>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</si>
  <si>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</si>
  <si>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</si>
  <si>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</si>
  <si>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</si>
  <si>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</si>
  <si>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</si>
  <si>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</si>
  <si>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</si>
  <si>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</si>
  <si>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</si>
  <si>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</si>
  <si>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</si>
  <si>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</si>
  <si>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</si>
  <si>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</si>
  <si>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k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</si>
  <si>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</si>
  <si>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</si>
  <si>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</si>
  <si>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</si>
  <si>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</si>
  <si>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</si>
  <si>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</si>
  <si>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AT-29A</t>
  </si>
  <si>
    <t>State share</t>
  </si>
  <si>
    <t>Requirement of funds (Rs in lakh)</t>
  </si>
  <si>
    <t>Table: AT-28 B</t>
  </si>
  <si>
    <t>AT - 28 B</t>
  </si>
  <si>
    <t>Table AT 21 :Details of engagement and apportionment of honorarium to cook cum helpers (CCH) between schools and centralized kitchen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</si>
  <si>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</si>
  <si>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</si>
  <si>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</si>
  <si>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</si>
  <si>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Repair of kitchen-cum-stores</t>
  </si>
  <si>
    <t>Requirement of funds for Transportation Assistance</t>
  </si>
  <si>
    <t>Seal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</si>
  <si>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</si>
  <si>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</si>
  <si>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</si>
  <si>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</si>
  <si>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</si>
  <si>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Signature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</si>
  <si>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</si>
  <si>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</si>
  <si>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</si>
  <si>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</si>
  <si>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</si>
  <si>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</si>
  <si>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</si>
  <si>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</si>
  <si>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</si>
  <si>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</si>
  <si>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</si>
  <si>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</si>
  <si>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</si>
  <si>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</si>
  <si>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</si>
  <si>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</si>
  <si>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</si>
  <si>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</si>
  <si>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</si>
  <si>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</si>
  <si>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</si>
  <si>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</si>
  <si>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</si>
  <si>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</si>
  <si>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</si>
  <si>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</si>
  <si>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</si>
  <si>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</si>
  <si>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</si>
  <si>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</si>
  <si>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</si>
  <si>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Annual Work Plan and Budget 2020-21</t>
  </si>
  <si>
    <t>2020-21</t>
  </si>
  <si>
    <t>No. of institutions where setting up of kitchen garden is proposed during 2020-21</t>
  </si>
  <si>
    <t>Annual Work Plan and Budget  2020-21</t>
  </si>
  <si>
    <t>Annual Work Plan &amp; Budget 2020-21</t>
  </si>
  <si>
    <t>Proposals for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</si>
  <si>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</si>
  <si>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</si>
  <si>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</si>
  <si>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</si>
  <si>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</si>
  <si>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</si>
  <si>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</si>
  <si>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AT-28: Requirement of kitchen-cum-stores in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</si>
  <si>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</si>
  <si>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</si>
  <si>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</si>
  <si>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Requirement of Cook cum Helpers for 2020-21</t>
  </si>
  <si>
    <t>Table: AT-31 : Budget Provision for the Year 2020-21</t>
  </si>
  <si>
    <t>Enrolment (As on 30.09.2019)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</si>
  <si>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</si>
  <si>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</si>
  <si>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</si>
  <si>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</si>
  <si>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</si>
  <si>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</si>
  <si>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</si>
  <si>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</si>
  <si>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</si>
  <si>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</si>
  <si>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</si>
  <si>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</si>
  <si>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</si>
  <si>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</si>
  <si>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</si>
  <si>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</si>
  <si>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</si>
  <si>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</si>
  <si>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</si>
  <si>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</si>
  <si>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</si>
  <si>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</si>
  <si>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</si>
  <si>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</si>
  <si>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</si>
  <si>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</si>
  <si>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</si>
  <si>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</si>
  <si>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PAB-MDM Approval vs. PERFORMANCE (Primary Classes I to V) during 2019-2020 - Drought</t>
  </si>
  <si>
    <t>Table: AT-1: GENERAL INFORMATION for 2019-2020</t>
  </si>
  <si>
    <t>Table: AT-2 :  Details of  Provisions  in the State Budget 2019-2020</t>
  </si>
  <si>
    <t>Table: AT-2A : Releasing of Funds from State to Directorate / Authority / District / Block / School level during 2019-2020</t>
  </si>
  <si>
    <t>Table AT-3: No. of Institutions in the State vis a vis Institutions serving MDM during 2019-2020</t>
  </si>
  <si>
    <t>Table: AT-3A: No. of Institutions covered  (Primary, Classes I-V)  during 2019-2020</t>
  </si>
  <si>
    <t>Table: AT-3B: No. of Institutions covered (Upper Primary with Primary, Classes I-VIII) during 2019-2020</t>
  </si>
  <si>
    <t>Table: AT-3C: No. of Institutions covered (Upper Primary without Primary, Classes VI-VIII) during 2019-2020</t>
  </si>
  <si>
    <t>Table: AT-4: Enrolment vis-à-vis availed for MDM  (Primary,Classes I- V) during 2019-2020</t>
  </si>
  <si>
    <t>Table: AT-4A: Enrolment vis-a-vis availed for MDM  (Upper Primary, Classes VI - VIII) during 2019-2020</t>
  </si>
  <si>
    <t>Table: AT-5:  PAB-MDM Approval vs. PERFORMANCE (Primary, Classes I - V) during 2019-2020</t>
  </si>
  <si>
    <t>MDM-PAB Approval for 2019-2020</t>
  </si>
  <si>
    <t>Table: AT-5 A:  PAB-MDM Approval vs. PERFORMANCE (Upper Primary, Classes VI to VIII) during 2019-2020</t>
  </si>
  <si>
    <t>Table: AT-5 B:  PAB-MDM Approval vs. PERFORMANCE - STC (NCLP Schools) during 2019-2020</t>
  </si>
  <si>
    <t>MDM-PAB Approval for2019-2020</t>
  </si>
  <si>
    <t>Table: AT-5 C:  PAB-MDM Approval vs. PERFORMANCE (Primary, Classes I - V) during 2019-2020 - Drought</t>
  </si>
  <si>
    <t>Table: AT-5 D:  PAB-MDM Approval vs. PERFORMANCE (Upper Primary, Classes VI to VIII) during 2019-2020 - Drought</t>
  </si>
  <si>
    <t>Table: AT-6: Utilisation of foodgrains  (Primary, Classes I-V) during 2019-2020</t>
  </si>
  <si>
    <t>Table: AT-6A: Utilisation of foodgrains  (Upper Primary, Classes VI-VIII) during 2019-2020</t>
  </si>
  <si>
    <t>Table: AT-6B: PAYMENT OF COST OF FOOD GRAINS TO FCI (Primary and Upper Primary Classes I-VIII) during 2019-2020</t>
  </si>
  <si>
    <t>Table: AT-6C: Utilisation of foodgrains (Coarse Grain) during 2019-2020</t>
  </si>
  <si>
    <t>Table: AT-7: Utilisation of Cooking Cost (Primary Classes I-V) during 2019-2020</t>
  </si>
  <si>
    <t>Table: AT-7A: Utilisation of Cooking cost (Upper Primary Classes, VI-VIII) during 2019-2020</t>
  </si>
  <si>
    <t>Table AT - 8 :Utilisation of funds towards honorarium to Cook-cum-Helpers (Primary classes I-V) during 2019-2020</t>
  </si>
  <si>
    <t>Table AT - 8A : Utilisation of funds towards honorarium to Cook-cum-Helpers (Upper Primary classes VI-VIII) during 2019-2020</t>
  </si>
  <si>
    <t>Table: AT-9 : Utilisation of Central Assitance towards Transportation Assistance (Primary &amp; Upper Primary,Classes I-VIII) during 2019-2020</t>
  </si>
  <si>
    <t>Table: AT-10 :  Utilisation of Central Assistance towards MME  (Primary &amp; Upper Primary,Classes I-VIII) during 2019-2020</t>
  </si>
  <si>
    <t>Table: AT-10 A : Details of Meetings at district level during 2019-2020</t>
  </si>
  <si>
    <t xml:space="preserve">Table AT - 10 B : Details of Social Audit during 2019-2020 </t>
  </si>
  <si>
    <t>Table AT - 23 A- Implementation of Automated Monitoring System  during 2019-2020</t>
  </si>
  <si>
    <t>Table: AT-32:  PAB-MDM Approval vs. PERFORMANCE (Primary Classes I to V) during 2019-2020 - Drought</t>
  </si>
  <si>
    <t>Table: AT-32 A:  PAB-MDM Approval vs. PERFORMANCE (Upper Primary, Classes VI to VIII) during 2019-2020 - Drought</t>
  </si>
  <si>
    <t xml:space="preserve">No. of working days (During 01.04.2019 to 31.03.2020)                  </t>
  </si>
  <si>
    <t xml:space="preserve">Opening Balance as on 01.04.2019                                  </t>
  </si>
  <si>
    <t>Opening Balance as on 01.04.2019</t>
  </si>
  <si>
    <t>Apr, 2019</t>
  </si>
  <si>
    <t>Dec, 2019</t>
  </si>
  <si>
    <t>Jan, 2020</t>
  </si>
  <si>
    <t>Feb, 2020</t>
  </si>
  <si>
    <t>Mar, 2020</t>
  </si>
  <si>
    <t>During 01.04.2019 to 31.12.2019</t>
  </si>
  <si>
    <t>April, 2020</t>
  </si>
  <si>
    <t>May,2020</t>
  </si>
  <si>
    <t>June,2020</t>
  </si>
  <si>
    <t>July,2020</t>
  </si>
  <si>
    <t>August,2020</t>
  </si>
  <si>
    <t>September,2020</t>
  </si>
  <si>
    <t>October,2020</t>
  </si>
  <si>
    <t>November,2020</t>
  </si>
  <si>
    <t>December,2020</t>
  </si>
  <si>
    <t>January,2021</t>
  </si>
  <si>
    <t>February,2021</t>
  </si>
  <si>
    <t>March,2021</t>
  </si>
  <si>
    <t>No. of Kitchens constructed prior to FY 2009-10</t>
  </si>
  <si>
    <t>No. of Kitchens constructed prior to 2009-10 and require repairs</t>
  </si>
  <si>
    <t>2019-20</t>
  </si>
  <si>
    <t>Repair of Kitchen-cum-stores</t>
  </si>
  <si>
    <t>Gross Allocation for the  FY 2019-20</t>
  </si>
  <si>
    <t>Allocation for cost of foodgrains for 2019-20</t>
  </si>
  <si>
    <t xml:space="preserve">Total Unspent Balance as on 31.12.2019                           </t>
  </si>
  <si>
    <t>Allocation for 2019-20</t>
  </si>
  <si>
    <t xml:space="preserve">Allocation for 2019-20                       </t>
  </si>
  <si>
    <t>Allocation for FY 2019-20</t>
  </si>
  <si>
    <t>Unspent Balance as on 31.12.2019</t>
  </si>
  <si>
    <t>Opening balance as on 01.04.2019</t>
  </si>
  <si>
    <t xml:space="preserve">Unspent Balance as on 31.12.2019  [Col. 4+ Col.5+Col.6 -Col.8]  </t>
  </si>
  <si>
    <t>Allocation for  2019-20</t>
  </si>
  <si>
    <t>*Total sanctioned during 2006-07  to 2019-20</t>
  </si>
  <si>
    <t>*Total sanction during 2006-07 to 2019-20</t>
  </si>
  <si>
    <t>*Total Sanction during 2012-13 to 2019-20</t>
  </si>
  <si>
    <t>Table: AT-17 : Coverage under Rashtriya Bal Swasthya Karykram (School Health Programme) - 2019-20</t>
  </si>
  <si>
    <t>Table AT - 23 Annual and Monthly data entry status in MDM-MIS during 2019-20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</si>
  <si>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</si>
  <si>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</si>
  <si>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t>Remarks, if any</t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</si>
  <si>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</si>
  <si>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</si>
  <si>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</si>
  <si>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</si>
  <si>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</si>
  <si>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</si>
  <si>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</si>
  <si>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</si>
  <si>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</si>
  <si>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</si>
  <si>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</si>
  <si>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</si>
  <si>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</si>
  <si>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</si>
  <si>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 xml:space="preserve">Table AT-2 B: Month wise Transfer of Funds vs Expenditure under DBT during 2019-20 </t>
  </si>
  <si>
    <t xml:space="preserve">Table: AT- 2B </t>
  </si>
  <si>
    <t xml:space="preserve">TOTAL CENTRAL SHARE - </t>
  </si>
  <si>
    <t>Notes:</t>
  </si>
  <si>
    <t>Kitchen-cum-store sanctioned during 2006-07 to 2019-20</t>
  </si>
  <si>
    <t>Engaged in 2019-20</t>
  </si>
  <si>
    <t>AT - 2 B</t>
  </si>
  <si>
    <t xml:space="preserve">Month wise Transfer of Funds vs Expenditure under DBT during 2019-20 </t>
  </si>
  <si>
    <t>(Amount in Rs.)</t>
  </si>
  <si>
    <t>DBT COMPONENT CENTRAL SHARE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</si>
  <si>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</si>
  <si>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</si>
  <si>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</si>
  <si>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 xml:space="preserve">Drough </t>
  </si>
  <si>
    <t>(For the Period 01.04.2019 to 31.03.2020)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</si>
  <si>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</si>
  <si>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</si>
  <si>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</si>
  <si>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</si>
  <si>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</si>
  <si>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</si>
  <si>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</si>
  <si>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</si>
  <si>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</si>
  <si>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Chittorgarh</t>
  </si>
  <si>
    <t>Churu</t>
  </si>
  <si>
    <t>Dausa</t>
  </si>
  <si>
    <t>Dholpur</t>
  </si>
  <si>
    <t>Dungarpur</t>
  </si>
  <si>
    <t>Ganganagar</t>
  </si>
  <si>
    <t>Hanumangarh</t>
  </si>
  <si>
    <t>Jaipur</t>
  </si>
  <si>
    <t>Jaiselmer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</si>
  <si>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</si>
  <si>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</si>
  <si>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</si>
  <si>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</si>
  <si>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</si>
  <si>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</si>
  <si>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</si>
  <si>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</si>
  <si>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>Partapgarh</t>
  </si>
  <si>
    <t>Rajsamand</t>
  </si>
  <si>
    <t>S.Madhopur</t>
  </si>
  <si>
    <t>Sikar</t>
  </si>
  <si>
    <t>Sirohi</t>
  </si>
  <si>
    <t>Tonk</t>
  </si>
  <si>
    <t>Udaipur</t>
  </si>
  <si>
    <t>Sesonal Fruits</t>
  </si>
  <si>
    <t>Rs 2 to Rs 5  per Pc</t>
  </si>
  <si>
    <t>Weekly</t>
  </si>
  <si>
    <t>Hot milk</t>
  </si>
  <si>
    <t>150gm</t>
  </si>
  <si>
    <t>Daily</t>
  </si>
  <si>
    <t>200gm</t>
  </si>
  <si>
    <t>Budget Released till 31.03.2020</t>
  </si>
  <si>
    <t>State / UT:Rajasthan</t>
  </si>
  <si>
    <t>State / UT:  Rajasthan</t>
  </si>
  <si>
    <t>State / UT: Rajasthan</t>
  </si>
  <si>
    <t>Flexi fund @ 5% for new interventions</t>
  </si>
  <si>
    <t>gen</t>
  </si>
  <si>
    <t>sc</t>
  </si>
  <si>
    <t>st</t>
  </si>
  <si>
    <t>food grain</t>
  </si>
  <si>
    <t>cc</t>
  </si>
  <si>
    <t>cch</t>
  </si>
  <si>
    <t>mme</t>
  </si>
  <si>
    <t>Unspent Balance as on 31.03.2020</t>
  </si>
  <si>
    <t>ps</t>
  </si>
  <si>
    <t>ups</t>
  </si>
  <si>
    <r>
      <t xml:space="preserve">State/UT: </t>
    </r>
    <r>
      <rPr>
        <b/>
        <u/>
        <sz val="10"/>
        <rFont val="Arial"/>
        <family val="2"/>
      </rPr>
      <t>_Rajasthan___________________</t>
    </r>
  </si>
  <si>
    <t>During 01.04.2019 to 31.03.2020</t>
  </si>
  <si>
    <t>E-Tr.</t>
  </si>
  <si>
    <t>During 01.04.2019 to 31.03.2019</t>
  </si>
  <si>
    <t>Rajasthan</t>
  </si>
  <si>
    <t>State/UT : Rajasthan</t>
  </si>
  <si>
    <t>(As on 31.03.2020)</t>
  </si>
  <si>
    <t>As on 31.03.2020</t>
  </si>
  <si>
    <t>Yes, Commissioner MDM Office</t>
  </si>
  <si>
    <t>Yes, DEO,(H)
Elementry Education</t>
  </si>
  <si>
    <t>Yes, CBEEO Office</t>
  </si>
  <si>
    <t xml:space="preserve">Yes, Commissioner MDM </t>
  </si>
  <si>
    <t>Yes, CBEEO</t>
  </si>
  <si>
    <t>any manner</t>
  </si>
  <si>
    <t>No</t>
  </si>
  <si>
    <t>0141-2701960,2707166,2701694</t>
  </si>
  <si>
    <t>Yes</t>
  </si>
  <si>
    <t>Yes, rajmdm@rediffmail.com, mdm-rj@nic.in</t>
  </si>
  <si>
    <t>During 01.04.19 to 31.03.2020</t>
  </si>
  <si>
    <t>District : Rajasthan</t>
  </si>
  <si>
    <t>yes</t>
  </si>
  <si>
    <t xml:space="preserve">Unspent Balance as on 31.03.2020  </t>
  </si>
  <si>
    <t>Less : Distt. Collector 2 Leave +H.M. Power 02+Teacher Conference 04 = Total 8 Days (-) 08
Anticipated No. of average Working Days between April, 2019 &amp; March 2020= 236
II. Anticipated No. of average Working Days per NCLP School between April, 2019 &amp; March, 2020 = 313</t>
  </si>
  <si>
    <t>January, 2020</t>
  </si>
  <si>
    <t>February, 2020</t>
  </si>
  <si>
    <t>March, 2020</t>
  </si>
  <si>
    <t>Omega Test House, 
Head Office 2/60, Malviya Nagar, Jaipur- 302017. 
Lab : J-889, Sitapura Ind. Area, Jaipur</t>
  </si>
  <si>
    <t>Jagdamba Laboratiories (NABL Accredited &amp; FSSAI Notified), 181, Padmavati Colony (B), New Sanaganer Road, Post Shay Nagar, Jaipur-302019</t>
  </si>
  <si>
    <t>Akshaya Patra Foundation</t>
  </si>
  <si>
    <t>QRG Foundation</t>
  </si>
  <si>
    <t>Akshaya Patra &amp; Annamrit Foundation</t>
  </si>
  <si>
    <t>Adamya Chetna Trust &amp; Akshaya Patra</t>
  </si>
  <si>
    <t>STATE/UT: _Rajasthan________________</t>
  </si>
  <si>
    <t>STATE/UT : _Rajasthan________________</t>
  </si>
  <si>
    <t>Nil</t>
  </si>
  <si>
    <t>IIHMR</t>
  </si>
  <si>
    <t>Jan,2020</t>
  </si>
  <si>
    <t>Feb,2020</t>
  </si>
  <si>
    <t>March,2020</t>
  </si>
  <si>
    <t>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</si>
  <si>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Secretary of the Nodal Department </t>
  </si>
  <si>
    <t>Unspent balance as on 31.03.2020               [Col: (4+5)-7]</t>
  </si>
  <si>
    <t>Note:- this information is based on the data received from DEO'S</t>
  </si>
  <si>
    <t>\</t>
  </si>
  <si>
    <t>37467Av</t>
  </si>
  <si>
    <t>59566 Av</t>
  </si>
</sst>
</file>

<file path=xl/styles.xml><?xml version="1.0" encoding="utf-8"?>
<styleSheet xmlns="http://schemas.openxmlformats.org/spreadsheetml/2006/main">
  <numFmts count="1">
    <numFmt numFmtId="164" formatCode="0.000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</font>
    <font>
      <b/>
      <sz val="10"/>
      <name val="Calibri"/>
      <family val="2"/>
    </font>
    <font>
      <sz val="11"/>
      <color theme="1"/>
      <name val="Cambria"/>
      <family val="1"/>
      <scheme val="major"/>
    </font>
    <font>
      <b/>
      <sz val="22"/>
      <name val="Arial"/>
      <family val="2"/>
    </font>
    <font>
      <sz val="11"/>
      <color rgb="FF000000"/>
      <name val="Calibri"/>
      <family val="2"/>
    </font>
    <font>
      <b/>
      <sz val="9"/>
      <name val="Trebuchet MS"/>
      <family val="2"/>
    </font>
    <font>
      <b/>
      <sz val="9"/>
      <name val="Arial"/>
      <family val="2"/>
    </font>
    <font>
      <b/>
      <sz val="20"/>
      <name val="Trebuchet MS"/>
      <family val="2"/>
    </font>
    <font>
      <sz val="10"/>
      <name val="Arial"/>
    </font>
    <font>
      <b/>
      <sz val="10"/>
      <color rgb="FFFF0000"/>
      <name val="Arial"/>
      <family val="2"/>
    </font>
    <font>
      <sz val="11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50" fillId="0" borderId="0"/>
    <xf numFmtId="0" fontId="50" fillId="0" borderId="0"/>
    <xf numFmtId="0" fontId="10" fillId="0" borderId="0"/>
    <xf numFmtId="0" fontId="10" fillId="0" borderId="0"/>
    <xf numFmtId="0" fontId="10" fillId="0" borderId="0"/>
    <xf numFmtId="0" fontId="66" fillId="0" borderId="0" applyNumberFormat="0" applyFill="0" applyBorder="0" applyAlignment="0" applyProtection="0"/>
    <xf numFmtId="0" fontId="4" fillId="0" borderId="0"/>
    <xf numFmtId="0" fontId="10" fillId="0" borderId="0"/>
    <xf numFmtId="0" fontId="3" fillId="0" borderId="0"/>
    <xf numFmtId="0" fontId="10" fillId="0" borderId="0"/>
    <xf numFmtId="0" fontId="2" fillId="0" borderId="0"/>
    <xf numFmtId="9" fontId="74" fillId="0" borderId="0" applyFont="0" applyFill="0" applyBorder="0" applyAlignment="0" applyProtection="0"/>
  </cellStyleXfs>
  <cellXfs count="925"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5" fillId="0" borderId="0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quotePrefix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0" fillId="0" borderId="5" xfId="0" applyFont="1" applyBorder="1"/>
    <xf numFmtId="0" fontId="10" fillId="0" borderId="6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/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6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top" wrapText="1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8" fillId="0" borderId="0" xfId="0" applyFont="1"/>
    <xf numFmtId="0" fontId="16" fillId="0" borderId="0" xfId="0" applyFont="1" applyBorder="1"/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0" xfId="0" applyFont="1"/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20" fillId="0" borderId="0" xfId="0" applyFont="1"/>
    <xf numFmtId="0" fontId="10" fillId="2" borderId="2" xfId="0" applyFont="1" applyFill="1" applyBorder="1" applyAlignment="1"/>
    <xf numFmtId="0" fontId="20" fillId="0" borderId="2" xfId="0" quotePrefix="1" applyFont="1" applyBorder="1" applyAlignment="1">
      <alignment horizontal="center" vertical="top" wrapText="1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 wrapText="1"/>
    </xf>
    <xf numFmtId="0" fontId="10" fillId="0" borderId="0" xfId="0" quotePrefix="1" applyFont="1" applyBorder="1" applyAlignment="1">
      <alignment horizontal="center"/>
    </xf>
    <xf numFmtId="0" fontId="22" fillId="0" borderId="0" xfId="1" applyFont="1"/>
    <xf numFmtId="0" fontId="23" fillId="0" borderId="2" xfId="1" applyFont="1" applyBorder="1" applyAlignment="1">
      <alignment horizontal="center" vertical="top" wrapText="1"/>
    </xf>
    <xf numFmtId="0" fontId="50" fillId="0" borderId="0" xfId="1"/>
    <xf numFmtId="0" fontId="50" fillId="0" borderId="0" xfId="1" applyAlignment="1">
      <alignment horizontal="left"/>
    </xf>
    <xf numFmtId="0" fontId="24" fillId="0" borderId="0" xfId="1" applyFont="1" applyAlignment="1">
      <alignment horizontal="left"/>
    </xf>
    <xf numFmtId="0" fontId="50" fillId="0" borderId="7" xfId="1" applyBorder="1" applyAlignment="1">
      <alignment horizontal="center"/>
    </xf>
    <xf numFmtId="0" fontId="21" fillId="0" borderId="0" xfId="1" applyFont="1"/>
    <xf numFmtId="0" fontId="21" fillId="0" borderId="0" xfId="1" applyFont="1" applyAlignment="1">
      <alignment horizontal="center"/>
    </xf>
    <xf numFmtId="0" fontId="50" fillId="0" borderId="2" xfId="1" applyBorder="1"/>
    <xf numFmtId="0" fontId="50" fillId="0" borderId="0" xfId="1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5" fillId="0" borderId="3" xfId="1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/>
    </xf>
    <xf numFmtId="0" fontId="10" fillId="0" borderId="0" xfId="3"/>
    <xf numFmtId="0" fontId="15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7" fillId="0" borderId="0" xfId="3" applyFont="1"/>
    <xf numFmtId="0" fontId="5" fillId="0" borderId="2" xfId="3" applyFont="1" applyBorder="1" applyAlignment="1">
      <alignment horizontal="center"/>
    </xf>
    <xf numFmtId="0" fontId="5" fillId="0" borderId="2" xfId="3" applyFont="1" applyBorder="1" applyAlignment="1">
      <alignment horizontal="center" vertical="top" wrapText="1"/>
    </xf>
    <xf numFmtId="0" fontId="5" fillId="0" borderId="4" xfId="3" applyFont="1" applyBorder="1" applyAlignment="1">
      <alignment horizontal="center" vertical="top" wrapText="1"/>
    </xf>
    <xf numFmtId="0" fontId="10" fillId="0" borderId="2" xfId="3" applyBorder="1" applyAlignment="1">
      <alignment horizontal="center"/>
    </xf>
    <xf numFmtId="0" fontId="10" fillId="0" borderId="2" xfId="3" applyBorder="1"/>
    <xf numFmtId="0" fontId="10" fillId="0" borderId="0" xfId="3" applyFill="1" applyBorder="1" applyAlignment="1">
      <alignment horizontal="left"/>
    </xf>
    <xf numFmtId="0" fontId="5" fillId="0" borderId="0" xfId="3" applyFont="1" applyBorder="1" applyAlignment="1">
      <alignment horizontal="center"/>
    </xf>
    <xf numFmtId="0" fontId="10" fillId="0" borderId="0" xfId="3" applyBorder="1"/>
    <xf numFmtId="0" fontId="9" fillId="0" borderId="0" xfId="3" applyFont="1"/>
    <xf numFmtId="0" fontId="5" fillId="0" borderId="0" xfId="3" applyFont="1"/>
    <xf numFmtId="0" fontId="6" fillId="0" borderId="0" xfId="3" applyFont="1" applyAlignment="1"/>
    <xf numFmtId="0" fontId="20" fillId="0" borderId="7" xfId="0" applyFont="1" applyBorder="1" applyAlignment="1"/>
    <xf numFmtId="0" fontId="5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8" xfId="0" applyFont="1" applyBorder="1"/>
    <xf numFmtId="0" fontId="5" fillId="0" borderId="9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22" fillId="0" borderId="2" xfId="1" applyFont="1" applyBorder="1"/>
    <xf numFmtId="0" fontId="22" fillId="0" borderId="2" xfId="1" applyFont="1" applyBorder="1" applyAlignment="1">
      <alignment wrapText="1"/>
    </xf>
    <xf numFmtId="0" fontId="22" fillId="0" borderId="0" xfId="1" applyFont="1" applyBorder="1"/>
    <xf numFmtId="0" fontId="5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/>
    <xf numFmtId="0" fontId="8" fillId="0" borderId="0" xfId="0" applyFont="1" applyAlignment="1"/>
    <xf numFmtId="0" fontId="13" fillId="0" borderId="0" xfId="0" applyFont="1" applyBorder="1"/>
    <xf numFmtId="0" fontId="27" fillId="0" borderId="0" xfId="1" applyFont="1"/>
    <xf numFmtId="0" fontId="50" fillId="0" borderId="2" xfId="1" applyBorder="1" applyAlignment="1">
      <alignment horizontal="center"/>
    </xf>
    <xf numFmtId="0" fontId="16" fillId="0" borderId="0" xfId="0" applyFont="1" applyBorder="1" applyAlignme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/>
    </xf>
    <xf numFmtId="0" fontId="5" fillId="0" borderId="0" xfId="3" applyFont="1" applyBorder="1"/>
    <xf numFmtId="0" fontId="21" fillId="0" borderId="0" xfId="1" applyFont="1" applyBorder="1" applyAlignment="1">
      <alignment horizontal="center"/>
    </xf>
    <xf numFmtId="0" fontId="9" fillId="0" borderId="0" xfId="0" applyFont="1" applyBorder="1"/>
    <xf numFmtId="0" fontId="23" fillId="0" borderId="3" xfId="1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3" applyFont="1" applyAlignment="1">
      <alignment horizontal="center"/>
    </xf>
    <xf numFmtId="0" fontId="21" fillId="0" borderId="2" xfId="1" applyFont="1" applyBorder="1" applyAlignment="1">
      <alignment horizontal="center"/>
    </xf>
    <xf numFmtId="0" fontId="21" fillId="0" borderId="0" xfId="1" applyFont="1" applyAlignment="1">
      <alignment horizontal="center" vertical="top" wrapText="1"/>
    </xf>
    <xf numFmtId="0" fontId="21" fillId="0" borderId="2" xfId="1" applyFont="1" applyBorder="1" applyAlignment="1">
      <alignment horizontal="center" vertical="top" wrapText="1"/>
    </xf>
    <xf numFmtId="0" fontId="14" fillId="0" borderId="0" xfId="3" applyFont="1" applyAlignment="1"/>
    <xf numFmtId="0" fontId="20" fillId="0" borderId="0" xfId="0" applyFont="1" applyBorder="1" applyAlignment="1">
      <alignment horizontal="center"/>
    </xf>
    <xf numFmtId="0" fontId="9" fillId="0" borderId="7" xfId="0" applyFont="1" applyBorder="1" applyAlignment="1"/>
    <xf numFmtId="0" fontId="5" fillId="0" borderId="10" xfId="3" applyFont="1" applyFill="1" applyBorder="1" applyAlignment="1">
      <alignment horizontal="center" vertical="top" wrapText="1"/>
    </xf>
    <xf numFmtId="0" fontId="10" fillId="0" borderId="0" xfId="3" applyAlignment="1">
      <alignment horizontal="left"/>
    </xf>
    <xf numFmtId="0" fontId="9" fillId="0" borderId="0" xfId="3" applyFont="1" applyAlignment="1">
      <alignment vertical="top" wrapText="1"/>
    </xf>
    <xf numFmtId="0" fontId="17" fillId="0" borderId="0" xfId="0" applyFont="1" applyAlignment="1">
      <alignment horizontal="left"/>
    </xf>
    <xf numFmtId="0" fontId="5" fillId="0" borderId="8" xfId="0" applyFont="1" applyBorder="1" applyAlignment="1">
      <alignment horizontal="center" vertical="top" wrapText="1"/>
    </xf>
    <xf numFmtId="0" fontId="10" fillId="0" borderId="0" xfId="1" applyFont="1"/>
    <xf numFmtId="0" fontId="8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top" wrapText="1"/>
    </xf>
    <xf numFmtId="0" fontId="10" fillId="0" borderId="2" xfId="1" applyFont="1" applyBorder="1"/>
    <xf numFmtId="0" fontId="12" fillId="0" borderId="0" xfId="1" applyFont="1"/>
    <xf numFmtId="0" fontId="5" fillId="0" borderId="2" xfId="1" applyFont="1" applyBorder="1"/>
    <xf numFmtId="0" fontId="10" fillId="0" borderId="2" xfId="1" applyFont="1" applyBorder="1" applyAlignment="1"/>
    <xf numFmtId="0" fontId="10" fillId="0" borderId="2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10" fillId="0" borderId="2" xfId="0" applyFont="1" applyBorder="1" applyAlignment="1">
      <alignment wrapText="1"/>
    </xf>
    <xf numFmtId="0" fontId="30" fillId="0" borderId="3" xfId="1" applyFont="1" applyBorder="1" applyAlignment="1">
      <alignment horizontal="center" vertical="top" wrapText="1"/>
    </xf>
    <xf numFmtId="0" fontId="27" fillId="0" borderId="0" xfId="1" applyFont="1" applyAlignment="1">
      <alignment horizontal="center"/>
    </xf>
    <xf numFmtId="0" fontId="31" fillId="0" borderId="10" xfId="1" applyFont="1" applyBorder="1" applyAlignment="1">
      <alignment horizontal="center" wrapText="1"/>
    </xf>
    <xf numFmtId="0" fontId="31" fillId="0" borderId="1" xfId="1" applyFont="1" applyBorder="1" applyAlignment="1">
      <alignment horizontal="center"/>
    </xf>
    <xf numFmtId="0" fontId="5" fillId="0" borderId="11" xfId="3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Border="1" applyAlignment="1"/>
    <xf numFmtId="0" fontId="18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9" fillId="0" borderId="0" xfId="0" applyFont="1" applyBorder="1" applyAlignment="1"/>
    <xf numFmtId="0" fontId="25" fillId="0" borderId="5" xfId="1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33" fillId="0" borderId="0" xfId="1" applyFont="1" applyAlignment="1">
      <alignment horizontal="center"/>
    </xf>
    <xf numFmtId="0" fontId="10" fillId="0" borderId="0" xfId="3" applyFont="1"/>
    <xf numFmtId="0" fontId="5" fillId="0" borderId="2" xfId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top"/>
    </xf>
    <xf numFmtId="0" fontId="20" fillId="0" borderId="2" xfId="3" applyFont="1" applyBorder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0" fontId="5" fillId="0" borderId="2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/>
    </xf>
    <xf numFmtId="0" fontId="11" fillId="0" borderId="2" xfId="3" applyFont="1" applyBorder="1" applyAlignment="1">
      <alignment horizontal="left" vertical="center" wrapText="1"/>
    </xf>
    <xf numFmtId="0" fontId="10" fillId="0" borderId="0" xfId="4"/>
    <xf numFmtId="0" fontId="9" fillId="0" borderId="0" xfId="4" applyFont="1" applyAlignment="1"/>
    <xf numFmtId="0" fontId="15" fillId="0" borderId="0" xfId="4" applyFont="1" applyAlignment="1"/>
    <xf numFmtId="0" fontId="7" fillId="0" borderId="0" xfId="4" applyFont="1"/>
    <xf numFmtId="0" fontId="20" fillId="0" borderId="2" xfId="4" applyFont="1" applyBorder="1" applyAlignment="1">
      <alignment horizontal="center" vertical="top" wrapText="1"/>
    </xf>
    <xf numFmtId="0" fontId="20" fillId="0" borderId="0" xfId="4" applyFont="1"/>
    <xf numFmtId="0" fontId="20" fillId="0" borderId="2" xfId="4" applyFont="1" applyBorder="1"/>
    <xf numFmtId="0" fontId="20" fillId="0" borderId="0" xfId="4" applyFont="1" applyBorder="1"/>
    <xf numFmtId="0" fontId="20" fillId="0" borderId="5" xfId="4" applyFont="1" applyBorder="1" applyAlignment="1">
      <alignment horizontal="center" vertical="top" wrapText="1"/>
    </xf>
    <xf numFmtId="0" fontId="20" fillId="0" borderId="9" xfId="4" applyFont="1" applyBorder="1" applyAlignment="1">
      <alignment horizontal="center" vertical="top" wrapText="1"/>
    </xf>
    <xf numFmtId="0" fontId="20" fillId="0" borderId="6" xfId="4" applyFont="1" applyBorder="1" applyAlignment="1">
      <alignment horizontal="center" vertical="top" wrapText="1"/>
    </xf>
    <xf numFmtId="0" fontId="5" fillId="0" borderId="0" xfId="4" applyFont="1"/>
    <xf numFmtId="0" fontId="20" fillId="0" borderId="2" xfId="4" applyFont="1" applyBorder="1" applyAlignment="1">
      <alignment horizontal="center"/>
    </xf>
    <xf numFmtId="0" fontId="5" fillId="0" borderId="2" xfId="4" applyFont="1" applyBorder="1"/>
    <xf numFmtId="0" fontId="5" fillId="0" borderId="2" xfId="4" applyFont="1" applyBorder="1" applyAlignment="1">
      <alignment horizontal="center"/>
    </xf>
    <xf numFmtId="0" fontId="5" fillId="0" borderId="2" xfId="4" applyFont="1" applyBorder="1" applyAlignment="1">
      <alignment horizontal="left"/>
    </xf>
    <xf numFmtId="0" fontId="10" fillId="0" borderId="2" xfId="4" applyBorder="1"/>
    <xf numFmtId="0" fontId="5" fillId="0" borderId="2" xfId="4" applyFont="1" applyBorder="1" applyAlignment="1">
      <alignment horizontal="left" wrapText="1"/>
    </xf>
    <xf numFmtId="0" fontId="10" fillId="0" borderId="0" xfId="4" applyFill="1" applyBorder="1" applyAlignment="1">
      <alignment horizontal="left"/>
    </xf>
    <xf numFmtId="0" fontId="10" fillId="0" borderId="0" xfId="4" applyAlignment="1">
      <alignment horizontal="left"/>
    </xf>
    <xf numFmtId="0" fontId="9" fillId="0" borderId="0" xfId="4" applyFont="1"/>
    <xf numFmtId="0" fontId="10" fillId="0" borderId="0" xfId="5"/>
    <xf numFmtId="0" fontId="6" fillId="0" borderId="0" xfId="5" applyFont="1" applyAlignment="1">
      <alignment horizontal="right"/>
    </xf>
    <xf numFmtId="0" fontId="7" fillId="0" borderId="0" xfId="5" applyFont="1" applyAlignment="1">
      <alignment horizontal="right"/>
    </xf>
    <xf numFmtId="0" fontId="18" fillId="0" borderId="2" xfId="5" applyFont="1" applyBorder="1" applyAlignment="1">
      <alignment horizontal="center" vertical="top" wrapText="1"/>
    </xf>
    <xf numFmtId="0" fontId="18" fillId="0" borderId="2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16" fillId="0" borderId="2" xfId="5" applyFont="1" applyBorder="1" applyAlignment="1">
      <alignment horizontal="left" vertical="top" wrapText="1"/>
    </xf>
    <xf numFmtId="0" fontId="16" fillId="0" borderId="2" xfId="5" applyFont="1" applyBorder="1" applyAlignment="1">
      <alignment horizontal="center" vertical="top" wrapText="1"/>
    </xf>
    <xf numFmtId="0" fontId="16" fillId="0" borderId="0" xfId="5" applyFont="1" applyAlignment="1">
      <alignment horizontal="left"/>
    </xf>
    <xf numFmtId="0" fontId="5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Border="1" applyAlignment="1"/>
    <xf numFmtId="0" fontId="38" fillId="0" borderId="1" xfId="0" applyFont="1" applyBorder="1" applyAlignment="1">
      <alignment vertical="top" wrapText="1"/>
    </xf>
    <xf numFmtId="0" fontId="38" fillId="3" borderId="1" xfId="0" applyFont="1" applyFill="1" applyBorder="1" applyAlignment="1">
      <alignment vertical="center" wrapText="1"/>
    </xf>
    <xf numFmtId="0" fontId="39" fillId="0" borderId="2" xfId="0" quotePrefix="1" applyFont="1" applyBorder="1" applyAlignment="1">
      <alignment horizontal="center" vertical="top" wrapText="1"/>
    </xf>
    <xf numFmtId="0" fontId="53" fillId="0" borderId="0" xfId="0" applyFont="1"/>
    <xf numFmtId="0" fontId="5" fillId="0" borderId="0" xfId="1" applyFont="1"/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/>
    </xf>
    <xf numFmtId="0" fontId="20" fillId="0" borderId="0" xfId="1" applyFont="1" applyAlignment="1">
      <alignment horizontal="left"/>
    </xf>
    <xf numFmtId="0" fontId="9" fillId="0" borderId="0" xfId="1" applyFont="1"/>
    <xf numFmtId="0" fontId="5" fillId="0" borderId="0" xfId="1" applyFont="1" applyAlignment="1"/>
    <xf numFmtId="0" fontId="5" fillId="0" borderId="7" xfId="1" applyFont="1" applyBorder="1" applyAlignment="1"/>
    <xf numFmtId="0" fontId="5" fillId="0" borderId="0" xfId="1" applyFont="1" applyBorder="1" applyAlignment="1"/>
    <xf numFmtId="0" fontId="5" fillId="0" borderId="0" xfId="1" applyFont="1" applyBorder="1"/>
    <xf numFmtId="0" fontId="5" fillId="0" borderId="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/>
    </xf>
    <xf numFmtId="0" fontId="39" fillId="0" borderId="2" xfId="0" applyFont="1" applyBorder="1" applyAlignment="1">
      <alignment horizontal="center" vertical="top" wrapText="1"/>
    </xf>
    <xf numFmtId="0" fontId="5" fillId="0" borderId="2" xfId="1" applyFont="1" applyBorder="1" applyAlignment="1"/>
    <xf numFmtId="0" fontId="16" fillId="0" borderId="0" xfId="1" applyFont="1" applyBorder="1" applyAlignment="1"/>
    <xf numFmtId="0" fontId="5" fillId="0" borderId="2" xfId="1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20" fillId="0" borderId="0" xfId="1" applyFont="1"/>
    <xf numFmtId="0" fontId="18" fillId="0" borderId="0" xfId="1" applyFont="1" applyBorder="1" applyAlignment="1">
      <alignment wrapText="1"/>
    </xf>
    <xf numFmtId="0" fontId="5" fillId="3" borderId="2" xfId="1" quotePrefix="1" applyFont="1" applyFill="1" applyBorder="1" applyAlignment="1">
      <alignment horizontal="center" vertical="center" wrapText="1"/>
    </xf>
    <xf numFmtId="0" fontId="20" fillId="3" borderId="3" xfId="1" quotePrefix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2" xfId="1" applyFont="1" applyBorder="1" applyAlignment="1">
      <alignment horizontal="left"/>
    </xf>
    <xf numFmtId="0" fontId="35" fillId="0" borderId="0" xfId="0" applyFont="1" applyAlignment="1"/>
    <xf numFmtId="0" fontId="36" fillId="0" borderId="0" xfId="0" applyFont="1" applyAlignment="1"/>
    <xf numFmtId="0" fontId="39" fillId="0" borderId="0" xfId="0" applyFont="1" applyBorder="1" applyAlignment="1"/>
    <xf numFmtId="0" fontId="38" fillId="0" borderId="2" xfId="0" applyFont="1" applyBorder="1" applyAlignment="1">
      <alignment horizontal="center" vertical="top" wrapText="1"/>
    </xf>
    <xf numFmtId="0" fontId="51" fillId="0" borderId="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top"/>
    </xf>
    <xf numFmtId="0" fontId="55" fillId="0" borderId="2" xfId="0" applyFont="1" applyBorder="1" applyAlignment="1">
      <alignment vertical="top" wrapText="1"/>
    </xf>
    <xf numFmtId="0" fontId="52" fillId="0" borderId="2" xfId="0" applyFont="1" applyBorder="1" applyAlignment="1">
      <alignment horizontal="center"/>
    </xf>
    <xf numFmtId="0" fontId="56" fillId="0" borderId="2" xfId="0" applyFont="1" applyBorder="1" applyAlignment="1">
      <alignment horizontal="center" vertical="center" wrapText="1"/>
    </xf>
    <xf numFmtId="0" fontId="57" fillId="0" borderId="1" xfId="0" applyFont="1" applyBorder="1" applyAlignment="1">
      <alignment vertical="center" wrapText="1"/>
    </xf>
    <xf numFmtId="0" fontId="57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0" fillId="0" borderId="2" xfId="0" applyFont="1" applyBorder="1" applyAlignment="1">
      <alignment vertical="top" wrapText="1"/>
    </xf>
    <xf numFmtId="0" fontId="60" fillId="0" borderId="2" xfId="0" applyFont="1" applyBorder="1" applyAlignment="1">
      <alignment horizontal="center" vertical="top" wrapText="1"/>
    </xf>
    <xf numFmtId="0" fontId="51" fillId="0" borderId="0" xfId="0" applyFont="1"/>
    <xf numFmtId="0" fontId="61" fillId="0" borderId="2" xfId="0" applyFont="1" applyBorder="1" applyAlignment="1">
      <alignment vertical="center" wrapText="1"/>
    </xf>
    <xf numFmtId="0" fontId="61" fillId="0" borderId="2" xfId="0" applyFont="1" applyBorder="1" applyAlignment="1">
      <alignment horizontal="left" vertical="center" wrapText="1" indent="2"/>
    </xf>
    <xf numFmtId="0" fontId="61" fillId="0" borderId="0" xfId="0" applyFont="1" applyBorder="1" applyAlignment="1">
      <alignment horizontal="left" vertical="center" wrapText="1" indent="2"/>
    </xf>
    <xf numFmtId="0" fontId="61" fillId="0" borderId="0" xfId="0" applyFont="1" applyBorder="1" applyAlignment="1">
      <alignment vertical="center" wrapText="1"/>
    </xf>
    <xf numFmtId="0" fontId="51" fillId="0" borderId="2" xfId="0" applyFont="1" applyBorder="1" applyAlignment="1">
      <alignment vertical="top" wrapText="1"/>
    </xf>
    <xf numFmtId="0" fontId="51" fillId="0" borderId="5" xfId="0" applyFont="1" applyBorder="1" applyAlignment="1">
      <alignment horizontal="center" vertical="top" wrapText="1"/>
    </xf>
    <xf numFmtId="0" fontId="61" fillId="0" borderId="5" xfId="0" applyFont="1" applyBorder="1" applyAlignment="1">
      <alignment vertical="center" wrapText="1"/>
    </xf>
    <xf numFmtId="0" fontId="51" fillId="0" borderId="2" xfId="0" applyFont="1" applyBorder="1"/>
    <xf numFmtId="0" fontId="61" fillId="0" borderId="2" xfId="0" applyFont="1" applyBorder="1" applyAlignment="1">
      <alignment horizontal="center" vertical="center" wrapText="1"/>
    </xf>
    <xf numFmtId="0" fontId="8" fillId="0" borderId="0" xfId="1" applyFont="1" applyAlignment="1"/>
    <xf numFmtId="0" fontId="35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62" fillId="0" borderId="2" xfId="0" applyFont="1" applyBorder="1"/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0" fillId="4" borderId="0" xfId="0" applyFont="1" applyFill="1"/>
    <xf numFmtId="0" fontId="15" fillId="4" borderId="0" xfId="0" applyFont="1" applyFill="1"/>
    <xf numFmtId="0" fontId="5" fillId="4" borderId="0" xfId="0" applyFont="1" applyFill="1"/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5" fillId="0" borderId="2" xfId="3" applyFont="1" applyFill="1" applyBorder="1" applyAlignment="1">
      <alignment horizontal="left" vertical="center" wrapText="1"/>
    </xf>
    <xf numFmtId="0" fontId="10" fillId="3" borderId="0" xfId="1" applyFont="1" applyFill="1"/>
    <xf numFmtId="0" fontId="8" fillId="3" borderId="0" xfId="1" applyFont="1" applyFill="1" applyAlignment="1"/>
    <xf numFmtId="0" fontId="20" fillId="3" borderId="2" xfId="1" applyFont="1" applyFill="1" applyBorder="1" applyAlignment="1">
      <alignment horizontal="center"/>
    </xf>
    <xf numFmtId="0" fontId="10" fillId="3" borderId="0" xfId="0" applyFont="1" applyFill="1"/>
    <xf numFmtId="0" fontId="5" fillId="3" borderId="0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2" xfId="0" quotePrefix="1" applyFont="1" applyFill="1" applyBorder="1" applyAlignment="1">
      <alignment horizontal="center"/>
    </xf>
    <xf numFmtId="0" fontId="10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/>
    <xf numFmtId="0" fontId="5" fillId="0" borderId="0" xfId="3" applyFont="1" applyAlignment="1"/>
    <xf numFmtId="0" fontId="20" fillId="0" borderId="0" xfId="3" applyFont="1" applyAlignment="1">
      <alignment horizontal="right"/>
    </xf>
    <xf numFmtId="0" fontId="13" fillId="0" borderId="2" xfId="0" applyFont="1" applyBorder="1" applyAlignment="1">
      <alignment horizontal="center"/>
    </xf>
    <xf numFmtId="0" fontId="51" fillId="0" borderId="2" xfId="1" applyFont="1" applyBorder="1"/>
    <xf numFmtId="0" fontId="60" fillId="0" borderId="2" xfId="1" applyFont="1" applyBorder="1"/>
    <xf numFmtId="0" fontId="51" fillId="0" borderId="0" xfId="1" applyFont="1" applyBorder="1"/>
    <xf numFmtId="0" fontId="51" fillId="0" borderId="2" xfId="1" applyFont="1" applyBorder="1" applyAlignment="1">
      <alignment horizontal="center"/>
    </xf>
    <xf numFmtId="0" fontId="23" fillId="0" borderId="2" xfId="1" applyFont="1" applyBorder="1"/>
    <xf numFmtId="0" fontId="37" fillId="3" borderId="0" xfId="0" applyFont="1" applyFill="1"/>
    <xf numFmtId="0" fontId="51" fillId="3" borderId="2" xfId="0" applyFont="1" applyFill="1" applyBorder="1" applyAlignment="1">
      <alignment horizontal="center" vertical="top" wrapText="1"/>
    </xf>
    <xf numFmtId="0" fontId="38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56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37" fillId="0" borderId="2" xfId="0" quotePrefix="1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13" fillId="3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43" fillId="0" borderId="0" xfId="0" applyFont="1" applyAlignment="1"/>
    <xf numFmtId="0" fontId="18" fillId="0" borderId="0" xfId="0" applyFont="1" applyAlignment="1"/>
    <xf numFmtId="0" fontId="51" fillId="0" borderId="2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/>
    <xf numFmtId="0" fontId="38" fillId="3" borderId="1" xfId="0" applyFont="1" applyFill="1" applyBorder="1" applyAlignment="1">
      <alignment horizontal="center" vertical="top" wrapText="1"/>
    </xf>
    <xf numFmtId="0" fontId="5" fillId="0" borderId="0" xfId="2" applyFont="1"/>
    <xf numFmtId="0" fontId="5" fillId="0" borderId="0" xfId="2" applyFont="1" applyAlignment="1">
      <alignment horizontal="center" vertical="top" wrapText="1"/>
    </xf>
    <xf numFmtId="0" fontId="5" fillId="0" borderId="0" xfId="2" applyFont="1" applyAlignment="1"/>
    <xf numFmtId="0" fontId="5" fillId="0" borderId="0" xfId="2" applyFont="1" applyAlignment="1">
      <alignment horizontal="center"/>
    </xf>
    <xf numFmtId="0" fontId="35" fillId="3" borderId="0" xfId="0" applyFont="1" applyFill="1" applyAlignment="1">
      <alignment horizontal="center"/>
    </xf>
    <xf numFmtId="0" fontId="39" fillId="3" borderId="2" xfId="0" quotePrefix="1" applyFont="1" applyFill="1" applyBorder="1" applyAlignment="1">
      <alignment horizontal="center" vertical="top" wrapText="1"/>
    </xf>
    <xf numFmtId="0" fontId="17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0" fontId="10" fillId="0" borderId="2" xfId="3" applyFont="1" applyBorder="1"/>
    <xf numFmtId="0" fontId="10" fillId="0" borderId="0" xfId="3" applyFont="1" applyBorder="1"/>
    <xf numFmtId="0" fontId="10" fillId="0" borderId="2" xfId="3" applyFont="1" applyBorder="1" applyAlignment="1">
      <alignment horizontal="center"/>
    </xf>
    <xf numFmtId="0" fontId="5" fillId="0" borderId="2" xfId="3" applyFont="1" applyBorder="1"/>
    <xf numFmtId="0" fontId="5" fillId="0" borderId="0" xfId="3" applyFont="1" applyAlignment="1">
      <alignment horizontal="right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0" fillId="0" borderId="0" xfId="1" applyBorder="1" applyAlignment="1">
      <alignment horizontal="center"/>
    </xf>
    <xf numFmtId="0" fontId="20" fillId="0" borderId="3" xfId="0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center" wrapText="1"/>
    </xf>
    <xf numFmtId="0" fontId="61" fillId="0" borderId="2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top" wrapText="1"/>
    </xf>
    <xf numFmtId="0" fontId="38" fillId="0" borderId="1" xfId="0" applyFont="1" applyBorder="1" applyAlignment="1">
      <alignment vertical="center" wrapText="1"/>
    </xf>
    <xf numFmtId="0" fontId="15" fillId="3" borderId="0" xfId="0" applyFont="1" applyFill="1"/>
    <xf numFmtId="0" fontId="13" fillId="0" borderId="2" xfId="3" applyFont="1" applyBorder="1" applyAlignment="1">
      <alignment horizontal="center" vertical="top" wrapText="1"/>
    </xf>
    <xf numFmtId="0" fontId="20" fillId="0" borderId="2" xfId="3" applyFont="1" applyBorder="1" applyAlignment="1">
      <alignment horizontal="center" vertical="top" wrapText="1"/>
    </xf>
    <xf numFmtId="0" fontId="20" fillId="0" borderId="5" xfId="3" applyFont="1" applyBorder="1" applyAlignment="1">
      <alignment horizontal="center" vertical="top" wrapText="1"/>
    </xf>
    <xf numFmtId="0" fontId="20" fillId="0" borderId="4" xfId="3" applyFont="1" applyBorder="1" applyAlignment="1">
      <alignment horizontal="center" vertical="top" wrapText="1"/>
    </xf>
    <xf numFmtId="0" fontId="20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20" fillId="4" borderId="0" xfId="0" applyFont="1" applyFill="1"/>
    <xf numFmtId="0" fontId="30" fillId="0" borderId="2" xfId="1" applyFont="1" applyBorder="1" applyAlignment="1">
      <alignment horizontal="center" vertical="top" wrapText="1"/>
    </xf>
    <xf numFmtId="0" fontId="47" fillId="0" borderId="0" xfId="1" applyFont="1" applyAlignment="1">
      <alignment horizontal="center"/>
    </xf>
    <xf numFmtId="0" fontId="30" fillId="0" borderId="2" xfId="1" applyFont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38" fillId="3" borderId="12" xfId="0" applyFont="1" applyFill="1" applyBorder="1" applyAlignment="1">
      <alignment horizontal="center" vertical="top" wrapText="1"/>
    </xf>
    <xf numFmtId="0" fontId="39" fillId="0" borderId="5" xfId="0" quotePrefix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8" fillId="0" borderId="0" xfId="1" applyFont="1" applyAlignment="1"/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18" fillId="0" borderId="2" xfId="5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11" fillId="3" borderId="0" xfId="0" applyFont="1" applyFill="1" applyAlignment="1">
      <alignment wrapText="1"/>
    </xf>
    <xf numFmtId="0" fontId="10" fillId="0" borderId="0" xfId="3" applyAlignment="1">
      <alignment horizontal="center"/>
    </xf>
    <xf numFmtId="0" fontId="66" fillId="0" borderId="2" xfId="6" applyBorder="1"/>
    <xf numFmtId="0" fontId="66" fillId="0" borderId="2" xfId="6" applyBorder="1" applyAlignment="1">
      <alignment horizontal="left"/>
    </xf>
    <xf numFmtId="0" fontId="66" fillId="0" borderId="2" xfId="6" applyFill="1" applyBorder="1"/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18" fillId="0" borderId="2" xfId="5" applyFont="1" applyBorder="1" applyAlignment="1">
      <alignment horizontal="center" vertical="top" wrapText="1"/>
    </xf>
    <xf numFmtId="0" fontId="10" fillId="0" borderId="0" xfId="0" applyFont="1"/>
    <xf numFmtId="0" fontId="52" fillId="0" borderId="0" xfId="3" applyFont="1" applyAlignment="1">
      <alignment horizontal="center"/>
    </xf>
    <xf numFmtId="0" fontId="37" fillId="0" borderId="0" xfId="3" applyFont="1"/>
    <xf numFmtId="0" fontId="38" fillId="0" borderId="0" xfId="3" applyFont="1"/>
    <xf numFmtId="0" fontId="10" fillId="0" borderId="0" xfId="3" applyAlignment="1">
      <alignment horizontal="right"/>
    </xf>
    <xf numFmtId="0" fontId="65" fillId="3" borderId="2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10" fillId="0" borderId="2" xfId="3" applyBorder="1" applyAlignment="1">
      <alignment horizontal="center" vertical="center" wrapText="1"/>
    </xf>
    <xf numFmtId="0" fontId="10" fillId="3" borderId="2" xfId="3" applyFill="1" applyBorder="1" applyAlignment="1">
      <alignment horizontal="center" vertical="center" wrapText="1"/>
    </xf>
    <xf numFmtId="0" fontId="64" fillId="3" borderId="2" xfId="3" applyFont="1" applyFill="1" applyBorder="1" applyAlignment="1">
      <alignment horizontal="center" vertical="center" wrapText="1"/>
    </xf>
    <xf numFmtId="0" fontId="10" fillId="3" borderId="2" xfId="3" applyFill="1" applyBorder="1"/>
    <xf numFmtId="0" fontId="51" fillId="0" borderId="0" xfId="3" applyFont="1" applyAlignment="1">
      <alignment horizontal="center"/>
    </xf>
    <xf numFmtId="0" fontId="10" fillId="0" borderId="0" xfId="3" applyAlignment="1">
      <alignment vertical="center"/>
    </xf>
    <xf numFmtId="0" fontId="61" fillId="0" borderId="0" xfId="3" applyFont="1" applyAlignment="1">
      <alignment horizontal="left" vertical="center"/>
    </xf>
    <xf numFmtId="0" fontId="61" fillId="0" borderId="0" xfId="3" applyFont="1" applyAlignment="1">
      <alignment vertical="center"/>
    </xf>
    <xf numFmtId="0" fontId="5" fillId="0" borderId="0" xfId="7" applyFont="1"/>
    <xf numFmtId="0" fontId="5" fillId="0" borderId="0" xfId="7" applyFont="1" applyAlignment="1">
      <alignment horizontal="center"/>
    </xf>
    <xf numFmtId="0" fontId="10" fillId="0" borderId="2" xfId="0" applyFont="1" applyBorder="1" applyAlignment="1">
      <alignment horizontal="center"/>
    </xf>
    <xf numFmtId="0" fontId="68" fillId="3" borderId="2" xfId="0" applyFont="1" applyFill="1" applyBorder="1" applyAlignment="1">
      <alignment horizontal="left"/>
    </xf>
    <xf numFmtId="2" fontId="0" fillId="0" borderId="2" xfId="0" applyNumberFormat="1" applyBorder="1"/>
    <xf numFmtId="2" fontId="0" fillId="0" borderId="10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4" fontId="16" fillId="0" borderId="2" xfId="5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0" borderId="0" xfId="0" applyNumberFormat="1" applyFont="1"/>
    <xf numFmtId="2" fontId="10" fillId="0" borderId="2" xfId="0" applyNumberFormat="1" applyFont="1" applyBorder="1"/>
    <xf numFmtId="2" fontId="10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10" fillId="0" borderId="0" xfId="0" applyFont="1"/>
    <xf numFmtId="2" fontId="5" fillId="0" borderId="2" xfId="0" applyNumberFormat="1" applyFont="1" applyBorder="1"/>
    <xf numFmtId="0" fontId="10" fillId="0" borderId="10" xfId="0" applyFont="1" applyFill="1" applyBorder="1" applyAlignment="1">
      <alignment horizontal="center"/>
    </xf>
    <xf numFmtId="0" fontId="10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20" fillId="0" borderId="0" xfId="0" applyFont="1" applyFill="1"/>
    <xf numFmtId="2" fontId="10" fillId="2" borderId="2" xfId="0" applyNumberFormat="1" applyFont="1" applyFill="1" applyBorder="1" applyAlignment="1"/>
    <xf numFmtId="2" fontId="8" fillId="3" borderId="2" xfId="1" applyNumberFormat="1" applyFont="1" applyFill="1" applyBorder="1" applyAlignment="1">
      <alignment horizontal="center"/>
    </xf>
    <xf numFmtId="2" fontId="9" fillId="3" borderId="2" xfId="1" applyNumberFormat="1" applyFont="1" applyFill="1" applyBorder="1" applyAlignment="1">
      <alignment vertical="top" wrapText="1"/>
    </xf>
    <xf numFmtId="2" fontId="9" fillId="3" borderId="2" xfId="1" applyNumberFormat="1" applyFont="1" applyFill="1" applyBorder="1" applyAlignment="1">
      <alignment vertical="center" wrapText="1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/>
    <xf numFmtId="0" fontId="0" fillId="3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/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2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/>
    <xf numFmtId="0" fontId="17" fillId="0" borderId="0" xfId="0" applyFont="1" applyAlignment="1">
      <alignment horizontal="left"/>
    </xf>
    <xf numFmtId="0" fontId="5" fillId="0" borderId="2" xfId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2" fontId="10" fillId="0" borderId="0" xfId="0" applyNumberFormat="1" applyFont="1" applyBorder="1"/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8" fillId="0" borderId="0" xfId="3" applyFont="1" applyAlignment="1">
      <alignment horizontal="center" wrapText="1"/>
    </xf>
    <xf numFmtId="0" fontId="10" fillId="0" borderId="0" xfId="3" applyFont="1"/>
    <xf numFmtId="2" fontId="5" fillId="0" borderId="0" xfId="0" applyNumberFormat="1" applyFont="1"/>
    <xf numFmtId="2" fontId="15" fillId="0" borderId="2" xfId="1" applyNumberFormat="1" applyFont="1" applyBorder="1" applyAlignment="1">
      <alignment horizontal="center"/>
    </xf>
    <xf numFmtId="2" fontId="15" fillId="0" borderId="2" xfId="1" applyNumberFormat="1" applyFont="1" applyFill="1" applyBorder="1" applyAlignment="1">
      <alignment horizontal="center"/>
    </xf>
    <xf numFmtId="2" fontId="15" fillId="0" borderId="2" xfId="1" applyNumberFormat="1" applyFont="1" applyBorder="1" applyAlignment="1">
      <alignment horizontal="center" wrapText="1"/>
    </xf>
    <xf numFmtId="2" fontId="15" fillId="3" borderId="2" xfId="1" applyNumberFormat="1" applyFont="1" applyFill="1" applyBorder="1" applyAlignment="1">
      <alignment horizontal="left"/>
    </xf>
    <xf numFmtId="2" fontId="15" fillId="3" borderId="2" xfId="1" applyNumberFormat="1" applyFont="1" applyFill="1" applyBorder="1"/>
    <xf numFmtId="2" fontId="15" fillId="3" borderId="2" xfId="1" applyNumberFormat="1" applyFont="1" applyFill="1" applyBorder="1" applyAlignment="1"/>
    <xf numFmtId="0" fontId="61" fillId="0" borderId="2" xfId="8" applyFont="1" applyBorder="1" applyAlignment="1">
      <alignment horizontal="center" vertical="center" wrapText="1"/>
    </xf>
    <xf numFmtId="0" fontId="18" fillId="0" borderId="0" xfId="8" applyFont="1"/>
    <xf numFmtId="0" fontId="16" fillId="0" borderId="0" xfId="8" applyFont="1"/>
    <xf numFmtId="2" fontId="10" fillId="0" borderId="0" xfId="3" applyNumberFormat="1" applyFont="1"/>
    <xf numFmtId="164" fontId="10" fillId="0" borderId="2" xfId="3" applyNumberFormat="1" applyFont="1" applyBorder="1"/>
    <xf numFmtId="2" fontId="10" fillId="0" borderId="2" xfId="3" applyNumberFormat="1" applyFont="1" applyBorder="1"/>
    <xf numFmtId="2" fontId="10" fillId="0" borderId="2" xfId="3" applyNumberFormat="1" applyFont="1" applyBorder="1" applyAlignment="1">
      <alignment horizontal="center"/>
    </xf>
    <xf numFmtId="0" fontId="20" fillId="0" borderId="0" xfId="3" applyFont="1" applyBorder="1" applyAlignment="1">
      <alignment horizontal="right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top" wrapText="1"/>
    </xf>
    <xf numFmtId="2" fontId="10" fillId="0" borderId="0" xfId="3" applyNumberFormat="1" applyFont="1" applyBorder="1"/>
    <xf numFmtId="2" fontId="10" fillId="0" borderId="0" xfId="3" applyNumberFormat="1" applyFont="1" applyBorder="1" applyAlignment="1">
      <alignment horizontal="center"/>
    </xf>
    <xf numFmtId="0" fontId="37" fillId="0" borderId="2" xfId="0" quotePrefix="1" applyFont="1" applyBorder="1" applyAlignment="1">
      <alignment horizontal="center" wrapText="1"/>
    </xf>
    <xf numFmtId="0" fontId="37" fillId="3" borderId="2" xfId="0" quotePrefix="1" applyFont="1" applyFill="1" applyBorder="1" applyAlignment="1">
      <alignment horizontal="center" wrapText="1"/>
    </xf>
    <xf numFmtId="2" fontId="10" fillId="0" borderId="2" xfId="0" applyNumberFormat="1" applyFont="1" applyBorder="1" applyAlignment="1">
      <alignment horizontal="center" vertical="top" wrapText="1"/>
    </xf>
    <xf numFmtId="2" fontId="10" fillId="2" borderId="2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1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3" fillId="0" borderId="0" xfId="9"/>
    <xf numFmtId="0" fontId="5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22" fillId="0" borderId="2" xfId="1" applyNumberFormat="1" applyFont="1" applyBorder="1" applyAlignment="1">
      <alignment horizontal="center" wrapText="1"/>
    </xf>
    <xf numFmtId="2" fontId="22" fillId="0" borderId="2" xfId="1" applyNumberFormat="1" applyFont="1" applyBorder="1" applyAlignment="1">
      <alignment horizontal="center"/>
    </xf>
    <xf numFmtId="1" fontId="22" fillId="0" borderId="2" xfId="1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3" borderId="2" xfId="0" applyNumberFormat="1" applyFont="1" applyFill="1" applyBorder="1"/>
    <xf numFmtId="2" fontId="10" fillId="3" borderId="0" xfId="0" applyNumberFormat="1" applyFont="1" applyFill="1"/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center" vertical="top" wrapText="1"/>
    </xf>
    <xf numFmtId="2" fontId="10" fillId="0" borderId="0" xfId="0" applyNumberFormat="1" applyFont="1" applyFill="1"/>
    <xf numFmtId="0" fontId="10" fillId="0" borderId="0" xfId="0" applyFont="1" applyFill="1" applyAlignment="1">
      <alignment horizontal="right"/>
    </xf>
    <xf numFmtId="2" fontId="10" fillId="0" borderId="2" xfId="4" applyNumberFormat="1" applyBorder="1"/>
    <xf numFmtId="2" fontId="10" fillId="0" borderId="2" xfId="4" applyNumberFormat="1" applyBorder="1" applyAlignment="1">
      <alignment horizontal="center"/>
    </xf>
    <xf numFmtId="2" fontId="10" fillId="0" borderId="0" xfId="4" applyNumberFormat="1"/>
    <xf numFmtId="0" fontId="10" fillId="0" borderId="2" xfId="0" applyFont="1" applyBorder="1" applyAlignment="1">
      <alignment horizontal="center"/>
    </xf>
    <xf numFmtId="0" fontId="5" fillId="0" borderId="2" xfId="1" applyFont="1" applyBorder="1" applyAlignment="1">
      <alignment horizontal="center" vertical="top" wrapText="1"/>
    </xf>
    <xf numFmtId="1" fontId="10" fillId="0" borderId="0" xfId="3" applyNumberFormat="1"/>
    <xf numFmtId="0" fontId="10" fillId="3" borderId="2" xfId="3" applyFill="1" applyBorder="1" applyAlignment="1">
      <alignment horizontal="center"/>
    </xf>
    <xf numFmtId="0" fontId="70" fillId="0" borderId="0" xfId="0" applyFont="1" applyAlignment="1">
      <alignment horizontal="right" wrapText="1"/>
    </xf>
    <xf numFmtId="0" fontId="37" fillId="0" borderId="5" xfId="0" quotePrefix="1" applyFont="1" applyBorder="1" applyAlignment="1">
      <alignment horizontal="center" vertical="top" wrapText="1"/>
    </xf>
    <xf numFmtId="0" fontId="71" fillId="0" borderId="2" xfId="11" applyFont="1" applyBorder="1" applyAlignment="1">
      <alignment horizontal="center" vertical="top" wrapText="1"/>
    </xf>
    <xf numFmtId="0" fontId="72" fillId="0" borderId="2" xfId="0" applyFont="1" applyBorder="1" applyAlignment="1">
      <alignment horizontal="center" vertical="top"/>
    </xf>
    <xf numFmtId="0" fontId="71" fillId="0" borderId="2" xfId="0" quotePrefix="1" applyFont="1" applyBorder="1" applyAlignment="1">
      <alignment horizontal="center" vertical="top" wrapText="1"/>
    </xf>
    <xf numFmtId="0" fontId="72" fillId="0" borderId="2" xfId="0" applyFont="1" applyBorder="1"/>
    <xf numFmtId="0" fontId="72" fillId="0" borderId="2" xfId="0" applyFont="1" applyBorder="1" applyAlignment="1">
      <alignment horizontal="center"/>
    </xf>
    <xf numFmtId="0" fontId="10" fillId="0" borderId="5" xfId="3" applyBorder="1" applyAlignment="1">
      <alignment horizontal="center"/>
    </xf>
    <xf numFmtId="0" fontId="10" fillId="0" borderId="4" xfId="3" applyBorder="1" applyAlignment="1">
      <alignment horizontal="center"/>
    </xf>
    <xf numFmtId="2" fontId="0" fillId="0" borderId="0" xfId="0" applyNumberFormat="1"/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2" xfId="1" applyFont="1" applyBorder="1" applyAlignment="1">
      <alignment horizontal="center" vertical="top" wrapText="1"/>
    </xf>
    <xf numFmtId="0" fontId="20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37" fillId="0" borderId="5" xfId="0" quotePrefix="1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2" fontId="50" fillId="0" borderId="2" xfId="1" applyNumberFormat="1" applyBorder="1" applyAlignment="1">
      <alignment horizontal="center"/>
    </xf>
    <xf numFmtId="0" fontId="5" fillId="0" borderId="2" xfId="0" applyFont="1" applyBorder="1" applyAlignment="1"/>
    <xf numFmtId="0" fontId="5" fillId="0" borderId="0" xfId="0" applyFont="1" applyAlignment="1">
      <alignment vertical="top" wrapText="1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/>
    <xf numFmtId="2" fontId="5" fillId="0" borderId="2" xfId="0" applyNumberFormat="1" applyFont="1" applyFill="1" applyBorder="1"/>
    <xf numFmtId="0" fontId="10" fillId="0" borderId="2" xfId="0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68" fillId="0" borderId="2" xfId="0" applyFont="1" applyFill="1" applyBorder="1" applyAlignment="1">
      <alignment horizontal="left"/>
    </xf>
    <xf numFmtId="0" fontId="0" fillId="0" borderId="2" xfId="0" applyFill="1" applyBorder="1"/>
    <xf numFmtId="0" fontId="0" fillId="0" borderId="0" xfId="0" applyFill="1"/>
    <xf numFmtId="0" fontId="75" fillId="0" borderId="2" xfId="1" applyFont="1" applyBorder="1" applyAlignment="1">
      <alignment horizontal="center"/>
    </xf>
    <xf numFmtId="9" fontId="5" fillId="0" borderId="0" xfId="12" applyFont="1"/>
    <xf numFmtId="0" fontId="76" fillId="3" borderId="2" xfId="0" applyFont="1" applyFill="1" applyBorder="1" applyAlignment="1">
      <alignment horizontal="left"/>
    </xf>
    <xf numFmtId="9" fontId="10" fillId="0" borderId="0" xfId="12" applyFont="1"/>
    <xf numFmtId="0" fontId="10" fillId="0" borderId="2" xfId="3" applyBorder="1" applyAlignment="1">
      <alignment horizontal="left"/>
    </xf>
    <xf numFmtId="0" fontId="18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10" fillId="0" borderId="2" xfId="3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0" fillId="0" borderId="5" xfId="3" applyNumberFormat="1" applyFont="1" applyBorder="1" applyAlignment="1">
      <alignment horizontal="center"/>
    </xf>
    <xf numFmtId="2" fontId="10" fillId="0" borderId="6" xfId="3" applyNumberFormat="1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10" fillId="0" borderId="6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0" fillId="0" borderId="2" xfId="0" quotePrefix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0" fillId="0" borderId="5" xfId="0" quotePrefix="1" applyFont="1" applyBorder="1" applyAlignment="1">
      <alignment horizontal="center" vertical="top" wrapText="1"/>
    </xf>
    <xf numFmtId="0" fontId="20" fillId="0" borderId="6" xfId="0" quotePrefix="1" applyFont="1" applyBorder="1" applyAlignment="1">
      <alignment horizontal="center" vertical="top" wrapText="1"/>
    </xf>
    <xf numFmtId="0" fontId="20" fillId="0" borderId="9" xfId="0" quotePrefix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18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52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5" applyFont="1" applyAlignment="1">
      <alignment horizontal="left"/>
    </xf>
    <xf numFmtId="0" fontId="15" fillId="0" borderId="5" xfId="5" applyFont="1" applyBorder="1" applyAlignment="1">
      <alignment horizontal="center" vertical="top" wrapText="1"/>
    </xf>
    <xf numFmtId="0" fontId="15" fillId="0" borderId="6" xfId="5" applyFont="1" applyBorder="1" applyAlignment="1">
      <alignment horizontal="center" vertical="top" wrapText="1"/>
    </xf>
    <xf numFmtId="0" fontId="16" fillId="0" borderId="0" xfId="5" applyFont="1" applyAlignment="1">
      <alignment horizontal="left"/>
    </xf>
    <xf numFmtId="0" fontId="9" fillId="0" borderId="0" xfId="3" applyFont="1" applyAlignment="1">
      <alignment horizontal="right" vertical="top" wrapText="1"/>
    </xf>
    <xf numFmtId="0" fontId="18" fillId="0" borderId="2" xfId="5" applyFont="1" applyBorder="1" applyAlignment="1">
      <alignment horizontal="center" vertical="top" wrapText="1"/>
    </xf>
    <xf numFmtId="0" fontId="18" fillId="0" borderId="2" xfId="5" applyFont="1" applyBorder="1" applyAlignment="1">
      <alignment horizontal="center" vertical="center" wrapText="1"/>
    </xf>
    <xf numFmtId="0" fontId="18" fillId="0" borderId="12" xfId="5" applyFont="1" applyBorder="1" applyAlignment="1">
      <alignment horizontal="center" vertical="top" wrapText="1"/>
    </xf>
    <xf numFmtId="0" fontId="18" fillId="0" borderId="13" xfId="5" applyFont="1" applyBorder="1" applyAlignment="1">
      <alignment horizontal="center" vertical="top" wrapText="1"/>
    </xf>
    <xf numFmtId="0" fontId="18" fillId="0" borderId="14" xfId="5" applyFont="1" applyBorder="1" applyAlignment="1">
      <alignment horizontal="center" vertical="top" wrapText="1"/>
    </xf>
    <xf numFmtId="0" fontId="18" fillId="0" borderId="8" xfId="5" applyFont="1" applyBorder="1" applyAlignment="1">
      <alignment horizontal="center" vertical="top" wrapText="1"/>
    </xf>
    <xf numFmtId="0" fontId="18" fillId="0" borderId="7" xfId="5" applyFont="1" applyBorder="1" applyAlignment="1">
      <alignment horizontal="center" vertical="top" wrapText="1"/>
    </xf>
    <xf numFmtId="0" fontId="18" fillId="0" borderId="15" xfId="5" applyFont="1" applyBorder="1" applyAlignment="1">
      <alignment horizontal="center" vertical="top" wrapText="1"/>
    </xf>
    <xf numFmtId="0" fontId="18" fillId="0" borderId="1" xfId="5" applyFont="1" applyBorder="1" applyAlignment="1">
      <alignment horizontal="center" vertical="center" wrapText="1"/>
    </xf>
    <xf numFmtId="0" fontId="18" fillId="0" borderId="10" xfId="5" applyFont="1" applyBorder="1" applyAlignment="1">
      <alignment horizontal="center" vertical="center" wrapText="1"/>
    </xf>
    <xf numFmtId="0" fontId="18" fillId="0" borderId="3" xfId="5" applyFont="1" applyBorder="1" applyAlignment="1">
      <alignment horizontal="center" vertical="center" wrapText="1"/>
    </xf>
    <xf numFmtId="0" fontId="18" fillId="0" borderId="12" xfId="5" applyFont="1" applyBorder="1" applyAlignment="1">
      <alignment horizontal="center" vertical="center" wrapText="1"/>
    </xf>
    <xf numFmtId="0" fontId="18" fillId="0" borderId="13" xfId="5" applyFont="1" applyBorder="1" applyAlignment="1">
      <alignment horizontal="center" vertical="center" wrapText="1"/>
    </xf>
    <xf numFmtId="0" fontId="18" fillId="0" borderId="14" xfId="5" applyFont="1" applyBorder="1" applyAlignment="1">
      <alignment horizontal="center" vertical="center" wrapText="1"/>
    </xf>
    <xf numFmtId="0" fontId="18" fillId="0" borderId="8" xfId="5" applyFont="1" applyBorder="1" applyAlignment="1">
      <alignment horizontal="center" vertical="center" wrapText="1"/>
    </xf>
    <xf numFmtId="0" fontId="18" fillId="0" borderId="7" xfId="5" applyFont="1" applyBorder="1" applyAlignment="1">
      <alignment horizontal="center" vertical="center" wrapText="1"/>
    </xf>
    <xf numFmtId="0" fontId="18" fillId="0" borderId="15" xfId="5" applyFont="1" applyBorder="1" applyAlignment="1">
      <alignment horizontal="center" vertical="center" wrapText="1"/>
    </xf>
    <xf numFmtId="0" fontId="14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29" fillId="0" borderId="0" xfId="3" applyFont="1" applyAlignment="1">
      <alignment horizontal="center"/>
    </xf>
    <xf numFmtId="0" fontId="34" fillId="0" borderId="0" xfId="3" applyFont="1" applyAlignment="1">
      <alignment horizontal="center"/>
    </xf>
    <xf numFmtId="0" fontId="20" fillId="0" borderId="7" xfId="5" applyFont="1" applyBorder="1" applyAlignment="1">
      <alignment horizontal="right"/>
    </xf>
    <xf numFmtId="0" fontId="38" fillId="0" borderId="2" xfId="3" applyFont="1" applyBorder="1" applyAlignment="1">
      <alignment horizontal="left"/>
    </xf>
    <xf numFmtId="0" fontId="35" fillId="0" borderId="0" xfId="3" applyFont="1" applyAlignment="1">
      <alignment horizontal="center"/>
    </xf>
    <xf numFmtId="0" fontId="36" fillId="0" borderId="0" xfId="3" applyFont="1" applyAlignment="1">
      <alignment horizontal="center"/>
    </xf>
    <xf numFmtId="0" fontId="35" fillId="0" borderId="0" xfId="3" applyFont="1" applyAlignment="1">
      <alignment horizontal="center" wrapText="1"/>
    </xf>
    <xf numFmtId="0" fontId="17" fillId="0" borderId="0" xfId="3" applyFont="1" applyAlignment="1">
      <alignment horizontal="center"/>
    </xf>
    <xf numFmtId="0" fontId="20" fillId="0" borderId="7" xfId="3" applyFont="1" applyBorder="1" applyAlignment="1">
      <alignment horizontal="right"/>
    </xf>
    <xf numFmtId="0" fontId="5" fillId="0" borderId="2" xfId="3" applyFont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65" fillId="3" borderId="2" xfId="3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top" wrapText="1"/>
    </xf>
    <xf numFmtId="0" fontId="5" fillId="0" borderId="0" xfId="7" applyFont="1" applyAlignment="1">
      <alignment horizontal="center" vertical="top"/>
    </xf>
    <xf numFmtId="0" fontId="5" fillId="0" borderId="0" xfId="7" applyFont="1" applyAlignment="1">
      <alignment horizontal="center"/>
    </xf>
    <xf numFmtId="0" fontId="61" fillId="0" borderId="0" xfId="3" applyFont="1" applyAlignment="1">
      <alignment horizontal="left" vertical="center"/>
    </xf>
    <xf numFmtId="0" fontId="67" fillId="0" borderId="0" xfId="3" applyFont="1" applyAlignment="1">
      <alignment horizontal="left" vertical="center" wrapText="1"/>
    </xf>
    <xf numFmtId="0" fontId="61" fillId="0" borderId="0" xfId="3" applyFont="1" applyAlignment="1">
      <alignment horizontal="left" vertical="center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20" fillId="0" borderId="7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2" applyFont="1" applyAlignment="1">
      <alignment horizontal="center" vertical="top" wrapText="1"/>
    </xf>
    <xf numFmtId="0" fontId="49" fillId="0" borderId="0" xfId="0" applyFont="1" applyBorder="1" applyAlignment="1">
      <alignment horizontal="left"/>
    </xf>
    <xf numFmtId="0" fontId="10" fillId="0" borderId="0" xfId="0" applyFont="1"/>
    <xf numFmtId="0" fontId="5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11" fillId="0" borderId="0" xfId="1" applyFont="1" applyBorder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5" fillId="0" borderId="5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top"/>
    </xf>
    <xf numFmtId="0" fontId="55" fillId="0" borderId="2" xfId="0" applyFont="1" applyBorder="1" applyAlignment="1">
      <alignment horizontal="center" vertical="top" wrapText="1"/>
    </xf>
    <xf numFmtId="0" fontId="55" fillId="0" borderId="1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top" wrapText="1"/>
    </xf>
    <xf numFmtId="0" fontId="48" fillId="0" borderId="7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0" fontId="38" fillId="0" borderId="1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2" xfId="0" applyFont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top" wrapText="1"/>
    </xf>
    <xf numFmtId="0" fontId="38" fillId="0" borderId="9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top" wrapText="1"/>
    </xf>
    <xf numFmtId="0" fontId="5" fillId="3" borderId="1" xfId="1" quotePrefix="1" applyFont="1" applyFill="1" applyBorder="1" applyAlignment="1">
      <alignment horizontal="center" vertical="center" wrapText="1"/>
    </xf>
    <xf numFmtId="0" fontId="5" fillId="3" borderId="3" xfId="1" quotePrefix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8" fillId="0" borderId="0" xfId="1" applyFont="1" applyAlignment="1">
      <alignment horizontal="center"/>
    </xf>
    <xf numFmtId="0" fontId="8" fillId="0" borderId="0" xfId="1" applyFont="1" applyAlignment="1"/>
    <xf numFmtId="0" fontId="5" fillId="0" borderId="0" xfId="1" applyFont="1" applyAlignment="1">
      <alignment horizontal="left"/>
    </xf>
    <xf numFmtId="0" fontId="5" fillId="0" borderId="13" xfId="1" applyFont="1" applyBorder="1" applyAlignment="1">
      <alignment horizontal="center" vertical="top" wrapText="1"/>
    </xf>
    <xf numFmtId="0" fontId="5" fillId="3" borderId="5" xfId="1" quotePrefix="1" applyFont="1" applyFill="1" applyBorder="1" applyAlignment="1">
      <alignment horizontal="center" vertical="center" wrapText="1"/>
    </xf>
    <xf numFmtId="0" fontId="5" fillId="3" borderId="9" xfId="1" quotePrefix="1" applyFont="1" applyFill="1" applyBorder="1" applyAlignment="1">
      <alignment horizontal="center" vertical="center" wrapText="1"/>
    </xf>
    <xf numFmtId="0" fontId="5" fillId="3" borderId="6" xfId="1" quotePrefix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5" fillId="0" borderId="0" xfId="1" applyFont="1" applyAlignment="1">
      <alignment horizontal="left" vertical="top" wrapText="1"/>
    </xf>
    <xf numFmtId="0" fontId="73" fillId="0" borderId="1" xfId="0" quotePrefix="1" applyFont="1" applyBorder="1" applyAlignment="1">
      <alignment horizontal="center" vertical="center" wrapText="1"/>
    </xf>
    <xf numFmtId="0" fontId="73" fillId="0" borderId="10" xfId="0" quotePrefix="1" applyFont="1" applyBorder="1" applyAlignment="1">
      <alignment horizontal="center" vertical="center" wrapText="1"/>
    </xf>
    <xf numFmtId="0" fontId="73" fillId="0" borderId="3" xfId="0" quotePrefix="1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9" fillId="0" borderId="0" xfId="0" applyFont="1" applyBorder="1" applyAlignment="1">
      <alignment horizontal="center"/>
    </xf>
    <xf numFmtId="0" fontId="51" fillId="0" borderId="2" xfId="0" applyFont="1" applyBorder="1" applyAlignment="1">
      <alignment horizontal="center" vertical="top" wrapText="1"/>
    </xf>
    <xf numFmtId="0" fontId="20" fillId="3" borderId="7" xfId="0" applyFont="1" applyFill="1" applyBorder="1" applyAlignment="1">
      <alignment horizontal="right"/>
    </xf>
    <xf numFmtId="0" fontId="51" fillId="3" borderId="5" xfId="0" applyFont="1" applyFill="1" applyBorder="1" applyAlignment="1">
      <alignment horizontal="center" vertical="top" wrapText="1"/>
    </xf>
    <xf numFmtId="0" fontId="51" fillId="3" borderId="9" xfId="0" applyFont="1" applyFill="1" applyBorder="1" applyAlignment="1">
      <alignment horizontal="center" vertical="top" wrapText="1"/>
    </xf>
    <xf numFmtId="0" fontId="51" fillId="3" borderId="6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right"/>
    </xf>
    <xf numFmtId="0" fontId="5" fillId="3" borderId="2" xfId="0" applyFont="1" applyFill="1" applyBorder="1" applyAlignment="1">
      <alignment horizontal="center" vertical="top" wrapText="1"/>
    </xf>
    <xf numFmtId="0" fontId="72" fillId="0" borderId="1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0" fontId="37" fillId="0" borderId="1" xfId="0" quotePrefix="1" applyFont="1" applyBorder="1" applyAlignment="1">
      <alignment horizontal="center" vertical="top" wrapText="1"/>
    </xf>
    <xf numFmtId="0" fontId="37" fillId="0" borderId="3" xfId="0" quotePrefix="1" applyFont="1" applyBorder="1" applyAlignment="1">
      <alignment horizontal="center" vertical="top" wrapText="1"/>
    </xf>
    <xf numFmtId="0" fontId="9" fillId="0" borderId="0" xfId="3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0" xfId="3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3" applyAlignment="1">
      <alignment horizontal="center"/>
    </xf>
    <xf numFmtId="0" fontId="11" fillId="0" borderId="0" xfId="3" applyFont="1" applyAlignment="1">
      <alignment horizontal="center"/>
    </xf>
    <xf numFmtId="0" fontId="5" fillId="0" borderId="5" xfId="3" applyFont="1" applyBorder="1" applyAlignment="1">
      <alignment horizontal="center" vertical="top"/>
    </xf>
    <xf numFmtId="0" fontId="5" fillId="0" borderId="9" xfId="3" applyFont="1" applyBorder="1" applyAlignment="1">
      <alignment horizontal="center" vertical="top"/>
    </xf>
    <xf numFmtId="0" fontId="5" fillId="0" borderId="2" xfId="3" applyFont="1" applyBorder="1" applyAlignment="1">
      <alignment horizontal="center" vertical="top"/>
    </xf>
    <xf numFmtId="0" fontId="5" fillId="0" borderId="1" xfId="3" applyFont="1" applyBorder="1" applyAlignment="1">
      <alignment horizontal="center" vertical="top" wrapText="1"/>
    </xf>
    <xf numFmtId="0" fontId="5" fillId="0" borderId="3" xfId="3" applyFont="1" applyBorder="1" applyAlignment="1">
      <alignment horizontal="center" vertical="top" wrapText="1"/>
    </xf>
    <xf numFmtId="0" fontId="9" fillId="0" borderId="5" xfId="3" applyFont="1" applyBorder="1" applyAlignment="1">
      <alignment horizontal="center" vertical="top"/>
    </xf>
    <xf numFmtId="0" fontId="9" fillId="0" borderId="9" xfId="3" applyFont="1" applyBorder="1" applyAlignment="1">
      <alignment horizontal="center" vertical="top"/>
    </xf>
    <xf numFmtId="0" fontId="9" fillId="0" borderId="16" xfId="3" applyFont="1" applyBorder="1" applyAlignment="1">
      <alignment horizontal="center" vertical="top"/>
    </xf>
    <xf numFmtId="0" fontId="7" fillId="0" borderId="0" xfId="3" applyFont="1" applyAlignment="1">
      <alignment horizontal="center"/>
    </xf>
    <xf numFmtId="0" fontId="10" fillId="0" borderId="0" xfId="3" applyAlignment="1">
      <alignment horizontal="left"/>
    </xf>
    <xf numFmtId="0" fontId="5" fillId="0" borderId="5" xfId="3" applyFont="1" applyBorder="1" applyAlignment="1">
      <alignment horizontal="center" vertical="top" wrapText="1"/>
    </xf>
    <xf numFmtId="0" fontId="5" fillId="0" borderId="9" xfId="3" applyFont="1" applyBorder="1" applyAlignment="1">
      <alignment horizontal="center" vertical="top" wrapText="1"/>
    </xf>
    <xf numFmtId="0" fontId="5" fillId="0" borderId="6" xfId="3" applyFont="1" applyBorder="1" applyAlignment="1">
      <alignment horizontal="center" vertical="top" wrapText="1"/>
    </xf>
    <xf numFmtId="0" fontId="35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  <xf numFmtId="0" fontId="20" fillId="0" borderId="7" xfId="0" applyFont="1" applyBorder="1" applyAlignment="1">
      <alignment horizontal="left"/>
    </xf>
    <xf numFmtId="0" fontId="18" fillId="0" borderId="0" xfId="1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5" fillId="3" borderId="2" xfId="1" quotePrefix="1" applyFont="1" applyFill="1" applyBorder="1" applyAlignment="1">
      <alignment horizontal="center" vertical="center" wrapText="1"/>
    </xf>
    <xf numFmtId="0" fontId="20" fillId="0" borderId="0" xfId="1" applyFont="1" applyAlignment="1">
      <alignment horizontal="right"/>
    </xf>
    <xf numFmtId="0" fontId="5" fillId="0" borderId="2" xfId="1" applyFont="1" applyBorder="1" applyAlignment="1">
      <alignment horizontal="left"/>
    </xf>
    <xf numFmtId="0" fontId="5" fillId="3" borderId="2" xfId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 horizontal="left"/>
    </xf>
    <xf numFmtId="0" fontId="55" fillId="0" borderId="1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righ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9" fillId="0" borderId="0" xfId="8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/>
    </xf>
    <xf numFmtId="0" fontId="5" fillId="3" borderId="12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right"/>
    </xf>
    <xf numFmtId="0" fontId="5" fillId="3" borderId="2" xfId="0" applyFont="1" applyFill="1" applyBorder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center" wrapText="1"/>
    </xf>
    <xf numFmtId="0" fontId="46" fillId="0" borderId="0" xfId="1" applyFont="1" applyAlignment="1">
      <alignment horizontal="center"/>
    </xf>
    <xf numFmtId="0" fontId="25" fillId="0" borderId="1" xfId="1" applyFont="1" applyBorder="1" applyAlignment="1">
      <alignment horizontal="center" vertical="top" wrapText="1"/>
    </xf>
    <xf numFmtId="0" fontId="25" fillId="0" borderId="3" xfId="1" applyFont="1" applyBorder="1" applyAlignment="1">
      <alignment horizontal="center" vertical="top" wrapText="1"/>
    </xf>
    <xf numFmtId="0" fontId="25" fillId="0" borderId="5" xfId="1" applyFont="1" applyBorder="1" applyAlignment="1">
      <alignment horizontal="center" vertical="top" wrapText="1"/>
    </xf>
    <xf numFmtId="0" fontId="25" fillId="0" borderId="9" xfId="1" applyFont="1" applyBorder="1" applyAlignment="1">
      <alignment horizontal="center" vertical="top" wrapText="1"/>
    </xf>
    <xf numFmtId="0" fontId="25" fillId="0" borderId="14" xfId="1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25" fillId="0" borderId="6" xfId="1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top" wrapText="1"/>
    </xf>
    <xf numFmtId="0" fontId="32" fillId="0" borderId="0" xfId="1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top" wrapText="1"/>
    </xf>
    <xf numFmtId="0" fontId="24" fillId="0" borderId="1" xfId="1" applyFont="1" applyBorder="1" applyAlignment="1">
      <alignment horizontal="center" vertical="top" wrapText="1"/>
    </xf>
    <xf numFmtId="0" fontId="24" fillId="0" borderId="3" xfId="1" applyFont="1" applyBorder="1" applyAlignment="1">
      <alignment horizontal="center" vertical="top" wrapText="1"/>
    </xf>
    <xf numFmtId="0" fontId="23" fillId="0" borderId="1" xfId="1" applyFont="1" applyBorder="1" applyAlignment="1">
      <alignment horizontal="center" vertical="top" wrapText="1"/>
    </xf>
    <xf numFmtId="0" fontId="23" fillId="0" borderId="3" xfId="1" applyFont="1" applyBorder="1" applyAlignment="1">
      <alignment horizontal="center" vertical="top" wrapText="1"/>
    </xf>
    <xf numFmtId="0" fontId="23" fillId="0" borderId="5" xfId="1" applyFont="1" applyBorder="1" applyAlignment="1">
      <alignment horizontal="center" vertical="top" wrapText="1"/>
    </xf>
    <xf numFmtId="0" fontId="23" fillId="0" borderId="9" xfId="1" applyFont="1" applyBorder="1" applyAlignment="1">
      <alignment horizontal="center" vertical="top" wrapText="1"/>
    </xf>
    <xf numFmtId="0" fontId="23" fillId="0" borderId="6" xfId="1" applyFont="1" applyBorder="1" applyAlignment="1">
      <alignment horizontal="center" vertical="top" wrapText="1"/>
    </xf>
    <xf numFmtId="0" fontId="21" fillId="0" borderId="5" xfId="1" applyFont="1" applyBorder="1" applyAlignment="1">
      <alignment horizontal="center" vertical="top" wrapText="1"/>
    </xf>
    <xf numFmtId="0" fontId="21" fillId="0" borderId="9" xfId="1" applyFont="1" applyBorder="1" applyAlignment="1">
      <alignment horizontal="center" vertical="top" wrapText="1"/>
    </xf>
    <xf numFmtId="0" fontId="15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3" fillId="0" borderId="1" xfId="1" applyFont="1" applyBorder="1" applyAlignment="1">
      <alignment horizontal="center" vertical="top"/>
    </xf>
    <xf numFmtId="0" fontId="23" fillId="0" borderId="10" xfId="1" applyFont="1" applyBorder="1" applyAlignment="1">
      <alignment horizontal="center" vertical="top"/>
    </xf>
    <xf numFmtId="0" fontId="23" fillId="0" borderId="3" xfId="1" applyFont="1" applyBorder="1" applyAlignment="1">
      <alignment horizontal="center" vertical="top"/>
    </xf>
    <xf numFmtId="0" fontId="25" fillId="0" borderId="10" xfId="1" applyFont="1" applyBorder="1" applyAlignment="1">
      <alignment horizontal="center" vertical="top" wrapText="1"/>
    </xf>
    <xf numFmtId="0" fontId="23" fillId="0" borderId="2" xfId="1" applyFont="1" applyBorder="1" applyAlignment="1">
      <alignment horizontal="center" wrapText="1"/>
    </xf>
    <xf numFmtId="0" fontId="23" fillId="0" borderId="5" xfId="1" applyFont="1" applyBorder="1" applyAlignment="1">
      <alignment horizontal="center" wrapText="1"/>
    </xf>
    <xf numFmtId="0" fontId="23" fillId="0" borderId="9" xfId="1" applyFont="1" applyBorder="1" applyAlignment="1">
      <alignment horizontal="center" wrapText="1"/>
    </xf>
    <xf numFmtId="0" fontId="23" fillId="0" borderId="6" xfId="1" applyFont="1" applyBorder="1" applyAlignment="1">
      <alignment horizontal="center" wrapText="1"/>
    </xf>
    <xf numFmtId="0" fontId="26" fillId="0" borderId="0" xfId="1" applyFont="1" applyAlignment="1">
      <alignment horizontal="center"/>
    </xf>
    <xf numFmtId="0" fontId="25" fillId="0" borderId="12" xfId="1" applyFont="1" applyBorder="1" applyAlignment="1">
      <alignment horizontal="center" vertical="top" wrapText="1"/>
    </xf>
    <xf numFmtId="0" fontId="25" fillId="0" borderId="11" xfId="1" applyFont="1" applyBorder="1" applyAlignment="1">
      <alignment horizontal="center" vertical="top" wrapText="1"/>
    </xf>
    <xf numFmtId="0" fontId="25" fillId="0" borderId="17" xfId="1" applyFont="1" applyBorder="1" applyAlignment="1">
      <alignment horizontal="center" vertical="top" wrapText="1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left"/>
    </xf>
    <xf numFmtId="0" fontId="10" fillId="0" borderId="0" xfId="4" applyAlignment="1">
      <alignment horizontal="left"/>
    </xf>
    <xf numFmtId="0" fontId="9" fillId="0" borderId="0" xfId="4" applyFont="1" applyAlignment="1">
      <alignment horizontal="right" vertical="top" wrapText="1"/>
    </xf>
    <xf numFmtId="0" fontId="9" fillId="0" borderId="0" xfId="4" applyFont="1" applyAlignment="1">
      <alignment horizontal="center" vertical="top" wrapText="1"/>
    </xf>
    <xf numFmtId="0" fontId="5" fillId="0" borderId="5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11" fillId="0" borderId="5" xfId="4" applyFont="1" applyBorder="1" applyAlignment="1">
      <alignment horizontal="center" vertical="top" wrapText="1"/>
    </xf>
    <xf numFmtId="0" fontId="11" fillId="0" borderId="6" xfId="4" applyFont="1" applyBorder="1" applyAlignment="1">
      <alignment horizontal="center" vertical="top" wrapText="1"/>
    </xf>
    <xf numFmtId="0" fontId="6" fillId="0" borderId="0" xfId="4" applyFont="1" applyAlignment="1">
      <alignment horizontal="right"/>
    </xf>
    <xf numFmtId="0" fontId="7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20" fillId="0" borderId="5" xfId="4" applyFont="1" applyBorder="1" applyAlignment="1">
      <alignment horizontal="center" vertical="top" wrapText="1"/>
    </xf>
    <xf numFmtId="0" fontId="20" fillId="0" borderId="9" xfId="4" applyFont="1" applyBorder="1" applyAlignment="1">
      <alignment horizontal="center" vertical="top" wrapText="1"/>
    </xf>
    <xf numFmtId="0" fontId="20" fillId="0" borderId="6" xfId="4" applyFont="1" applyBorder="1" applyAlignment="1">
      <alignment horizontal="center" vertical="top" wrapText="1"/>
    </xf>
    <xf numFmtId="0" fontId="20" fillId="0" borderId="7" xfId="4" applyFont="1" applyBorder="1" applyAlignment="1">
      <alignment horizontal="center"/>
    </xf>
    <xf numFmtId="0" fontId="20" fillId="0" borderId="1" xfId="4" applyFont="1" applyBorder="1" applyAlignment="1">
      <alignment horizontal="center" vertical="top" wrapText="1"/>
    </xf>
    <xf numFmtId="0" fontId="20" fillId="0" borderId="3" xfId="4" applyFont="1" applyBorder="1" applyAlignment="1">
      <alignment horizontal="center" vertical="top" wrapText="1"/>
    </xf>
    <xf numFmtId="0" fontId="20" fillId="0" borderId="5" xfId="4" applyFont="1" applyBorder="1" applyAlignment="1">
      <alignment horizontal="center" vertical="top"/>
    </xf>
    <xf numFmtId="0" fontId="20" fillId="0" borderId="9" xfId="4" applyFont="1" applyBorder="1" applyAlignment="1">
      <alignment horizontal="center" vertical="top"/>
    </xf>
    <xf numFmtId="0" fontId="20" fillId="0" borderId="6" xfId="4" applyFont="1" applyBorder="1" applyAlignment="1">
      <alignment horizontal="center" vertical="top"/>
    </xf>
    <xf numFmtId="0" fontId="20" fillId="0" borderId="12" xfId="4" applyFont="1" applyBorder="1" applyAlignment="1">
      <alignment horizontal="center" vertical="top" wrapText="1"/>
    </xf>
    <xf numFmtId="0" fontId="20" fillId="0" borderId="13" xfId="4" applyFont="1" applyBorder="1" applyAlignment="1">
      <alignment horizontal="center" vertical="top" wrapText="1"/>
    </xf>
    <xf numFmtId="0" fontId="20" fillId="0" borderId="14" xfId="4" applyFont="1" applyBorder="1" applyAlignment="1">
      <alignment horizontal="center" vertical="top" wrapText="1"/>
    </xf>
    <xf numFmtId="0" fontId="20" fillId="0" borderId="8" xfId="4" applyFont="1" applyBorder="1" applyAlignment="1">
      <alignment horizontal="center" vertical="top" wrapText="1"/>
    </xf>
    <xf numFmtId="0" fontId="20" fillId="0" borderId="7" xfId="4" applyFont="1" applyBorder="1" applyAlignment="1">
      <alignment horizontal="center" vertical="top" wrapText="1"/>
    </xf>
    <xf numFmtId="0" fontId="20" fillId="0" borderId="15" xfId="4" applyFont="1" applyBorder="1" applyAlignment="1">
      <alignment horizontal="center" vertical="top" wrapText="1"/>
    </xf>
    <xf numFmtId="0" fontId="10" fillId="0" borderId="0" xfId="3" applyFont="1"/>
    <xf numFmtId="0" fontId="5" fillId="0" borderId="0" xfId="3" applyFont="1" applyAlignment="1">
      <alignment horizontal="center" vertical="top" wrapText="1"/>
    </xf>
    <xf numFmtId="0" fontId="5" fillId="0" borderId="2" xfId="3" applyFont="1" applyBorder="1" applyAlignment="1">
      <alignment horizontal="center" vertical="center"/>
    </xf>
    <xf numFmtId="0" fontId="5" fillId="0" borderId="0" xfId="3" applyFont="1" applyAlignment="1">
      <alignment horizontal="right" vertical="top" wrapText="1"/>
    </xf>
    <xf numFmtId="0" fontId="5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8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</cellXfs>
  <cellStyles count="13">
    <cellStyle name="Hyperlink" xfId="6" builtinId="8"/>
    <cellStyle name="Normal" xfId="0" builtinId="0"/>
    <cellStyle name="Normal 10" xfId="8"/>
    <cellStyle name="Normal 2" xfId="1"/>
    <cellStyle name="Normal 2 2" xfId="2"/>
    <cellStyle name="Normal 2 2 5" xfId="11"/>
    <cellStyle name="Normal 2 3" xfId="7"/>
    <cellStyle name="Normal 2 4" xfId="10"/>
    <cellStyle name="Normal 3" xfId="3"/>
    <cellStyle name="Normal 3 2" xfId="4"/>
    <cellStyle name="Normal 4" xfId="5"/>
    <cellStyle name="Normal 5" xfId="9"/>
    <cellStyle name="Percent" xfId="1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95249</xdr:rowOff>
    </xdr:from>
    <xdr:ext cx="13982700" cy="6600825"/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95250" y="95249"/>
          <a:ext cx="13982700" cy="66008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2020-21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_Rajasthan_____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_1-06-2020_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161310</xdr:rowOff>
    </xdr:from>
    <xdr:to>
      <xdr:col>10</xdr:col>
      <xdr:colOff>460887</xdr:colOff>
      <xdr:row>22</xdr:row>
      <xdr:rowOff>45008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4153" y="2865181"/>
          <a:ext cx="3740867" cy="1496803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408214</xdr:colOff>
      <xdr:row>11</xdr:row>
      <xdr:rowOff>58316</xdr:rowOff>
    </xdr:from>
    <xdr:to>
      <xdr:col>11</xdr:col>
      <xdr:colOff>466530</xdr:colOff>
      <xdr:row>23</xdr:row>
      <xdr:rowOff>32477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0510" y="2847780"/>
          <a:ext cx="4762500" cy="195691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195602</xdr:colOff>
      <xdr:row>10</xdr:row>
      <xdr:rowOff>110558</xdr:rowOff>
    </xdr:from>
    <xdr:to>
      <xdr:col>11</xdr:col>
      <xdr:colOff>255133</xdr:colOff>
      <xdr:row>20</xdr:row>
      <xdr:rowOff>63264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34330" y="2763951"/>
          <a:ext cx="3903549" cy="1568554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222250</xdr:colOff>
      <xdr:row>19</xdr:row>
      <xdr:rowOff>10583</xdr:rowOff>
    </xdr:from>
    <xdr:to>
      <xdr:col>15</xdr:col>
      <xdr:colOff>722842</xdr:colOff>
      <xdr:row>34</xdr:row>
      <xdr:rowOff>174625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1417" y="4540250"/>
          <a:ext cx="7570258" cy="3042708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136071</xdr:colOff>
      <xdr:row>16</xdr:row>
      <xdr:rowOff>13607</xdr:rowOff>
    </xdr:from>
    <xdr:to>
      <xdr:col>12</xdr:col>
      <xdr:colOff>312965</xdr:colOff>
      <xdr:row>31</xdr:row>
      <xdr:rowOff>185057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8964" y="4340678"/>
          <a:ext cx="7551965" cy="3042558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6</xdr:col>
      <xdr:colOff>583407</xdr:colOff>
      <xdr:row>31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0" y="4083844"/>
          <a:ext cx="5453063" cy="3040856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275166</xdr:colOff>
      <xdr:row>20</xdr:row>
      <xdr:rowOff>169333</xdr:rowOff>
    </xdr:from>
    <xdr:to>
      <xdr:col>18</xdr:col>
      <xdr:colOff>370416</xdr:colOff>
      <xdr:row>36</xdr:row>
      <xdr:rowOff>159808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3166" y="4847166"/>
          <a:ext cx="7577667" cy="3038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2019-20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209504</xdr:colOff>
      <xdr:row>21</xdr:row>
      <xdr:rowOff>96527</xdr:rowOff>
    </xdr:from>
    <xdr:to>
      <xdr:col>8</xdr:col>
      <xdr:colOff>590567</xdr:colOff>
      <xdr:row>35</xdr:row>
      <xdr:rowOff>16000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0173121">
          <a:off x="3562304" y="4544702"/>
          <a:ext cx="2990913" cy="24531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17</xdr:row>
      <xdr:rowOff>133350</xdr:rowOff>
    </xdr:from>
    <xdr:to>
      <xdr:col>6</xdr:col>
      <xdr:colOff>800100</xdr:colOff>
      <xdr:row>32</xdr:row>
      <xdr:rowOff>76200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1100" y="4391025"/>
          <a:ext cx="4448175" cy="28003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13</xdr:row>
      <xdr:rowOff>85725</xdr:rowOff>
    </xdr:from>
    <xdr:to>
      <xdr:col>7</xdr:col>
      <xdr:colOff>1247775</xdr:colOff>
      <xdr:row>28</xdr:row>
      <xdr:rowOff>47625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62075" y="3457575"/>
          <a:ext cx="4467225" cy="28194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17</xdr:row>
      <xdr:rowOff>66675</xdr:rowOff>
    </xdr:from>
    <xdr:to>
      <xdr:col>8</xdr:col>
      <xdr:colOff>916305</xdr:colOff>
      <xdr:row>33</xdr:row>
      <xdr:rowOff>158115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2875" y="3724275"/>
          <a:ext cx="4640580" cy="29870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14</xdr:row>
      <xdr:rowOff>152401</xdr:rowOff>
    </xdr:from>
    <xdr:to>
      <xdr:col>8</xdr:col>
      <xdr:colOff>581025</xdr:colOff>
      <xdr:row>30</xdr:row>
      <xdr:rowOff>73395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1275" y="3238501"/>
          <a:ext cx="4629150" cy="2968994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881064</xdr:colOff>
      <xdr:row>18</xdr:row>
      <xdr:rowOff>21834</xdr:rowOff>
    </xdr:from>
    <xdr:to>
      <xdr:col>8</xdr:col>
      <xdr:colOff>574794</xdr:colOff>
      <xdr:row>31</xdr:row>
      <xdr:rowOff>130970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3439" y="4308084"/>
          <a:ext cx="2920324" cy="258563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25</xdr:row>
      <xdr:rowOff>104775</xdr:rowOff>
    </xdr:from>
    <xdr:to>
      <xdr:col>3</xdr:col>
      <xdr:colOff>1152525</xdr:colOff>
      <xdr:row>30</xdr:row>
      <xdr:rowOff>9525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19680512">
          <a:off x="5257800" y="5686425"/>
          <a:ext cx="1790700" cy="1076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30"/>
  <sheetViews>
    <sheetView zoomScaleSheetLayoutView="90" workbookViewId="0">
      <selection activeCell="G33" sqref="G33"/>
    </sheetView>
  </sheetViews>
  <sheetFormatPr defaultRowHeight="12.75"/>
  <cols>
    <col min="2" max="2" width="50.7109375" customWidth="1"/>
    <col min="15" max="15" width="12.42578125" customWidth="1"/>
  </cols>
  <sheetData>
    <row r="130" spans="1:1">
      <c r="A130" t="s">
        <v>695</v>
      </c>
    </row>
  </sheetData>
  <printOptions horizontalCentered="1"/>
  <pageMargins left="0.6692913385826772" right="0.70866141732283472" top="1.9291338582677167" bottom="0" header="2.0866141732283467" footer="0.31496062992125984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7"/>
  <sheetViews>
    <sheetView topLeftCell="A26" zoomScaleSheetLayoutView="90" workbookViewId="0">
      <selection activeCell="C44" sqref="C44:G44"/>
    </sheetView>
  </sheetViews>
  <sheetFormatPr defaultRowHeight="12.75"/>
  <cols>
    <col min="1" max="1" width="7.5703125" customWidth="1"/>
    <col min="2" max="2" width="12.8554687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>
      <c r="D1" s="601"/>
      <c r="E1" s="601"/>
      <c r="F1" s="601"/>
      <c r="G1" s="601"/>
      <c r="H1" s="601"/>
      <c r="I1" s="601"/>
      <c r="J1" s="601"/>
      <c r="K1" s="1"/>
      <c r="M1" s="109" t="s">
        <v>92</v>
      </c>
    </row>
    <row r="2" spans="1:19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</row>
    <row r="3" spans="1:19" ht="20.25">
      <c r="A3" s="598" t="s">
        <v>753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</row>
    <row r="4" spans="1:19" ht="11.25" customHeight="1"/>
    <row r="5" spans="1:19" ht="15.75">
      <c r="A5" s="599" t="s">
        <v>807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</row>
    <row r="7" spans="1:19">
      <c r="A7" s="600" t="s">
        <v>948</v>
      </c>
      <c r="B7" s="600"/>
      <c r="L7" s="685" t="s">
        <v>961</v>
      </c>
      <c r="M7" s="685"/>
      <c r="N7" s="685"/>
    </row>
    <row r="8" spans="1:19" ht="15.75" customHeight="1">
      <c r="A8" s="686" t="s">
        <v>2</v>
      </c>
      <c r="B8" s="686" t="s">
        <v>3</v>
      </c>
      <c r="C8" s="577" t="s">
        <v>4</v>
      </c>
      <c r="D8" s="577"/>
      <c r="E8" s="577"/>
      <c r="F8" s="577"/>
      <c r="G8" s="577"/>
      <c r="H8" s="577" t="s">
        <v>106</v>
      </c>
      <c r="I8" s="577"/>
      <c r="J8" s="577"/>
      <c r="K8" s="577"/>
      <c r="L8" s="577"/>
      <c r="M8" s="686" t="s">
        <v>136</v>
      </c>
      <c r="N8" s="594" t="s">
        <v>137</v>
      </c>
    </row>
    <row r="9" spans="1:19" ht="51">
      <c r="A9" s="687"/>
      <c r="B9" s="687"/>
      <c r="C9" s="5" t="s">
        <v>5</v>
      </c>
      <c r="D9" s="5" t="s">
        <v>6</v>
      </c>
      <c r="E9" s="5" t="s">
        <v>361</v>
      </c>
      <c r="F9" s="5" t="s">
        <v>104</v>
      </c>
      <c r="G9" s="5" t="s">
        <v>209</v>
      </c>
      <c r="H9" s="5" t="s">
        <v>5</v>
      </c>
      <c r="I9" s="5" t="s">
        <v>6</v>
      </c>
      <c r="J9" s="5" t="s">
        <v>361</v>
      </c>
      <c r="K9" s="5" t="s">
        <v>104</v>
      </c>
      <c r="L9" s="5" t="s">
        <v>208</v>
      </c>
      <c r="M9" s="687"/>
      <c r="N9" s="594"/>
      <c r="R9" s="9"/>
      <c r="S9" s="12"/>
    </row>
    <row r="10" spans="1:19" s="14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ht="14.25">
      <c r="A11" s="8">
        <v>1</v>
      </c>
      <c r="B11" s="406" t="s">
        <v>905</v>
      </c>
      <c r="C11" s="8">
        <v>1148</v>
      </c>
      <c r="D11" s="8">
        <v>0</v>
      </c>
      <c r="E11" s="8">
        <v>0</v>
      </c>
      <c r="F11" s="8">
        <v>8</v>
      </c>
      <c r="G11" s="8">
        <v>1156</v>
      </c>
      <c r="H11" s="8">
        <v>1148</v>
      </c>
      <c r="I11" s="8">
        <v>0</v>
      </c>
      <c r="J11" s="8">
        <v>0</v>
      </c>
      <c r="K11" s="8">
        <v>8</v>
      </c>
      <c r="L11" s="8">
        <f>K11+J11+I11+H11</f>
        <v>1156</v>
      </c>
      <c r="M11" s="9"/>
      <c r="N11" s="9"/>
    </row>
    <row r="12" spans="1:19" ht="14.25">
      <c r="A12" s="8">
        <v>2</v>
      </c>
      <c r="B12" s="406" t="s">
        <v>906</v>
      </c>
      <c r="C12" s="8">
        <v>1780</v>
      </c>
      <c r="D12" s="8">
        <v>0</v>
      </c>
      <c r="E12" s="8">
        <v>0</v>
      </c>
      <c r="F12" s="8">
        <v>4</v>
      </c>
      <c r="G12" s="8">
        <v>1784</v>
      </c>
      <c r="H12" s="8">
        <v>1780</v>
      </c>
      <c r="I12" s="8">
        <v>0</v>
      </c>
      <c r="J12" s="8">
        <v>0</v>
      </c>
      <c r="K12" s="8">
        <v>4</v>
      </c>
      <c r="L12" s="8">
        <f t="shared" ref="L12:L43" si="0">K12+J12+I12+H12</f>
        <v>1784</v>
      </c>
      <c r="M12" s="9"/>
      <c r="N12" s="9"/>
    </row>
    <row r="13" spans="1:19" ht="14.25">
      <c r="A13" s="8">
        <v>3</v>
      </c>
      <c r="B13" s="406" t="s">
        <v>907</v>
      </c>
      <c r="C13" s="8">
        <v>919</v>
      </c>
      <c r="D13" s="8">
        <v>0</v>
      </c>
      <c r="E13" s="8">
        <v>14</v>
      </c>
      <c r="F13" s="8">
        <v>1</v>
      </c>
      <c r="G13" s="8">
        <v>934</v>
      </c>
      <c r="H13" s="8">
        <v>919</v>
      </c>
      <c r="I13" s="8">
        <v>0</v>
      </c>
      <c r="J13" s="8">
        <v>14</v>
      </c>
      <c r="K13" s="8">
        <v>1</v>
      </c>
      <c r="L13" s="8">
        <f t="shared" si="0"/>
        <v>934</v>
      </c>
      <c r="M13" s="9"/>
      <c r="N13" s="9"/>
    </row>
    <row r="14" spans="1:19" ht="14.25">
      <c r="A14" s="8">
        <v>4</v>
      </c>
      <c r="B14" s="406" t="s">
        <v>908</v>
      </c>
      <c r="C14" s="8">
        <v>591</v>
      </c>
      <c r="D14" s="8">
        <v>0</v>
      </c>
      <c r="E14" s="8">
        <v>0</v>
      </c>
      <c r="F14" s="8">
        <v>6</v>
      </c>
      <c r="G14" s="8">
        <v>597</v>
      </c>
      <c r="H14" s="8">
        <v>591</v>
      </c>
      <c r="I14" s="8">
        <v>0</v>
      </c>
      <c r="J14" s="8">
        <v>0</v>
      </c>
      <c r="K14" s="8">
        <v>6</v>
      </c>
      <c r="L14" s="8">
        <f t="shared" si="0"/>
        <v>597</v>
      </c>
      <c r="M14" s="9"/>
      <c r="N14" s="9"/>
    </row>
    <row r="15" spans="1:19" ht="14.25">
      <c r="A15" s="8">
        <v>5</v>
      </c>
      <c r="B15" s="406" t="s">
        <v>909</v>
      </c>
      <c r="C15" s="8">
        <v>1850</v>
      </c>
      <c r="D15" s="8">
        <v>0</v>
      </c>
      <c r="E15" s="8">
        <v>0</v>
      </c>
      <c r="F15" s="8">
        <v>27</v>
      </c>
      <c r="G15" s="8">
        <v>1877</v>
      </c>
      <c r="H15" s="8">
        <v>1850</v>
      </c>
      <c r="I15" s="8">
        <v>0</v>
      </c>
      <c r="J15" s="8">
        <v>0</v>
      </c>
      <c r="K15" s="8">
        <v>27</v>
      </c>
      <c r="L15" s="8">
        <f t="shared" si="0"/>
        <v>1877</v>
      </c>
      <c r="M15" s="9"/>
      <c r="N15" s="9"/>
    </row>
    <row r="16" spans="1:19" ht="14.25">
      <c r="A16" s="8">
        <v>6</v>
      </c>
      <c r="B16" s="406" t="s">
        <v>910</v>
      </c>
      <c r="C16" s="8">
        <v>1106</v>
      </c>
      <c r="D16" s="8">
        <v>0</v>
      </c>
      <c r="E16" s="8">
        <v>0</v>
      </c>
      <c r="F16" s="8">
        <v>4</v>
      </c>
      <c r="G16" s="8">
        <v>1110</v>
      </c>
      <c r="H16" s="8">
        <v>1106</v>
      </c>
      <c r="I16" s="8">
        <v>0</v>
      </c>
      <c r="J16" s="8">
        <v>0</v>
      </c>
      <c r="K16" s="8">
        <v>4</v>
      </c>
      <c r="L16" s="8">
        <f t="shared" si="0"/>
        <v>1110</v>
      </c>
      <c r="M16" s="9"/>
      <c r="N16" s="9"/>
    </row>
    <row r="17" spans="1:14" ht="14.25">
      <c r="A17" s="8">
        <v>7</v>
      </c>
      <c r="B17" s="406" t="s">
        <v>911</v>
      </c>
      <c r="C17" s="8">
        <v>1476</v>
      </c>
      <c r="D17" s="8">
        <v>0</v>
      </c>
      <c r="E17" s="8">
        <v>0</v>
      </c>
      <c r="F17" s="8">
        <v>12</v>
      </c>
      <c r="G17" s="8">
        <v>1488</v>
      </c>
      <c r="H17" s="8">
        <v>1476</v>
      </c>
      <c r="I17" s="8">
        <v>0</v>
      </c>
      <c r="J17" s="8">
        <v>0</v>
      </c>
      <c r="K17" s="8">
        <v>12</v>
      </c>
      <c r="L17" s="8">
        <f t="shared" si="0"/>
        <v>1488</v>
      </c>
      <c r="M17" s="9"/>
      <c r="N17" s="9"/>
    </row>
    <row r="18" spans="1:14" ht="14.25">
      <c r="A18" s="8">
        <v>8</v>
      </c>
      <c r="B18" s="406" t="s">
        <v>912</v>
      </c>
      <c r="C18" s="8">
        <v>796</v>
      </c>
      <c r="D18" s="8">
        <v>0</v>
      </c>
      <c r="E18" s="8">
        <v>0</v>
      </c>
      <c r="F18" s="8">
        <v>5</v>
      </c>
      <c r="G18" s="8">
        <v>801</v>
      </c>
      <c r="H18" s="8">
        <v>796</v>
      </c>
      <c r="I18" s="8">
        <v>0</v>
      </c>
      <c r="J18" s="8">
        <v>0</v>
      </c>
      <c r="K18" s="8">
        <v>5</v>
      </c>
      <c r="L18" s="8">
        <f t="shared" si="0"/>
        <v>801</v>
      </c>
      <c r="M18" s="9"/>
      <c r="N18" s="9"/>
    </row>
    <row r="19" spans="1:14" ht="14.25">
      <c r="A19" s="8">
        <v>9</v>
      </c>
      <c r="B19" s="406" t="s">
        <v>913</v>
      </c>
      <c r="C19" s="8">
        <v>633</v>
      </c>
      <c r="D19" s="8">
        <v>0</v>
      </c>
      <c r="E19" s="8">
        <v>0</v>
      </c>
      <c r="F19" s="8">
        <v>3</v>
      </c>
      <c r="G19" s="8">
        <v>636</v>
      </c>
      <c r="H19" s="8">
        <v>633</v>
      </c>
      <c r="I19" s="8">
        <v>0</v>
      </c>
      <c r="J19" s="8">
        <v>0</v>
      </c>
      <c r="K19" s="8">
        <v>3</v>
      </c>
      <c r="L19" s="8">
        <f t="shared" si="0"/>
        <v>636</v>
      </c>
      <c r="M19" s="9"/>
      <c r="N19" s="9"/>
    </row>
    <row r="20" spans="1:14" ht="14.25">
      <c r="A20" s="8">
        <v>10</v>
      </c>
      <c r="B20" s="406" t="s">
        <v>914</v>
      </c>
      <c r="C20" s="8">
        <v>1017</v>
      </c>
      <c r="D20" s="8">
        <v>0</v>
      </c>
      <c r="E20" s="8">
        <v>0</v>
      </c>
      <c r="F20" s="8">
        <v>10</v>
      </c>
      <c r="G20" s="8">
        <v>1027</v>
      </c>
      <c r="H20" s="8">
        <v>1017</v>
      </c>
      <c r="I20" s="8">
        <v>0</v>
      </c>
      <c r="J20" s="8">
        <v>0</v>
      </c>
      <c r="K20" s="8">
        <v>10</v>
      </c>
      <c r="L20" s="8">
        <f t="shared" si="0"/>
        <v>1027</v>
      </c>
      <c r="M20" s="9"/>
      <c r="N20" s="9"/>
    </row>
    <row r="21" spans="1:14" ht="14.25">
      <c r="A21" s="8">
        <v>11</v>
      </c>
      <c r="B21" s="406" t="s">
        <v>915</v>
      </c>
      <c r="C21" s="8">
        <v>1006</v>
      </c>
      <c r="D21" s="8">
        <v>0</v>
      </c>
      <c r="E21" s="8">
        <v>0</v>
      </c>
      <c r="F21" s="8">
        <v>5</v>
      </c>
      <c r="G21" s="8">
        <v>1011</v>
      </c>
      <c r="H21" s="8">
        <v>1006</v>
      </c>
      <c r="I21" s="8">
        <v>0</v>
      </c>
      <c r="J21" s="8">
        <v>0</v>
      </c>
      <c r="K21" s="8">
        <v>5</v>
      </c>
      <c r="L21" s="8">
        <f t="shared" si="0"/>
        <v>1011</v>
      </c>
      <c r="M21" s="9"/>
      <c r="N21" s="9"/>
    </row>
    <row r="22" spans="1:14" ht="14.25">
      <c r="A22" s="8">
        <v>12</v>
      </c>
      <c r="B22" s="406" t="s">
        <v>916</v>
      </c>
      <c r="C22" s="8">
        <v>816</v>
      </c>
      <c r="D22" s="8">
        <v>0</v>
      </c>
      <c r="E22" s="8">
        <v>0</v>
      </c>
      <c r="F22" s="8">
        <v>1</v>
      </c>
      <c r="G22" s="8">
        <v>817</v>
      </c>
      <c r="H22" s="8">
        <v>816</v>
      </c>
      <c r="I22" s="8">
        <v>0</v>
      </c>
      <c r="J22" s="8">
        <v>0</v>
      </c>
      <c r="K22" s="8">
        <v>1</v>
      </c>
      <c r="L22" s="8">
        <f t="shared" si="0"/>
        <v>817</v>
      </c>
      <c r="M22" s="9"/>
      <c r="N22" s="9"/>
    </row>
    <row r="23" spans="1:14" ht="14.25">
      <c r="A23" s="8">
        <v>13</v>
      </c>
      <c r="B23" s="406" t="s">
        <v>917</v>
      </c>
      <c r="C23" s="8">
        <v>568</v>
      </c>
      <c r="D23" s="8">
        <v>0</v>
      </c>
      <c r="E23" s="8">
        <v>0</v>
      </c>
      <c r="F23" s="8">
        <v>1</v>
      </c>
      <c r="G23" s="8">
        <v>569</v>
      </c>
      <c r="H23" s="8">
        <v>568</v>
      </c>
      <c r="I23" s="8">
        <v>0</v>
      </c>
      <c r="J23" s="8">
        <v>0</v>
      </c>
      <c r="K23" s="8">
        <v>1</v>
      </c>
      <c r="L23" s="8">
        <f t="shared" si="0"/>
        <v>569</v>
      </c>
      <c r="M23" s="9"/>
      <c r="N23" s="9"/>
    </row>
    <row r="24" spans="1:14" ht="14.25">
      <c r="A24" s="8">
        <v>14</v>
      </c>
      <c r="B24" s="406" t="s">
        <v>918</v>
      </c>
      <c r="C24" s="8">
        <v>723</v>
      </c>
      <c r="D24" s="8">
        <v>0</v>
      </c>
      <c r="E24" s="8">
        <v>0</v>
      </c>
      <c r="F24" s="8">
        <v>2</v>
      </c>
      <c r="G24" s="8">
        <v>725</v>
      </c>
      <c r="H24" s="8">
        <v>723</v>
      </c>
      <c r="I24" s="8">
        <v>0</v>
      </c>
      <c r="J24" s="8">
        <v>0</v>
      </c>
      <c r="K24" s="8">
        <v>2</v>
      </c>
      <c r="L24" s="8">
        <f t="shared" si="0"/>
        <v>725</v>
      </c>
      <c r="M24" s="9"/>
      <c r="N24" s="9"/>
    </row>
    <row r="25" spans="1:14" ht="14.25">
      <c r="A25" s="8">
        <v>15</v>
      </c>
      <c r="B25" s="406" t="s">
        <v>919</v>
      </c>
      <c r="C25" s="8">
        <v>1035</v>
      </c>
      <c r="D25" s="8">
        <v>0</v>
      </c>
      <c r="E25" s="8">
        <v>0</v>
      </c>
      <c r="F25" s="8">
        <v>0</v>
      </c>
      <c r="G25" s="8">
        <v>1035</v>
      </c>
      <c r="H25" s="8">
        <v>1035</v>
      </c>
      <c r="I25" s="8">
        <v>0</v>
      </c>
      <c r="J25" s="8">
        <v>0</v>
      </c>
      <c r="K25" s="8">
        <v>0</v>
      </c>
      <c r="L25" s="8">
        <f t="shared" si="0"/>
        <v>1035</v>
      </c>
      <c r="M25" s="9"/>
      <c r="N25" s="9"/>
    </row>
    <row r="26" spans="1:14" ht="14.25">
      <c r="A26" s="8">
        <v>16</v>
      </c>
      <c r="B26" s="406" t="s">
        <v>920</v>
      </c>
      <c r="C26" s="8">
        <v>763</v>
      </c>
      <c r="D26" s="8">
        <v>0</v>
      </c>
      <c r="E26" s="8">
        <v>0</v>
      </c>
      <c r="F26" s="8">
        <v>3</v>
      </c>
      <c r="G26" s="8">
        <v>766</v>
      </c>
      <c r="H26" s="8">
        <v>763</v>
      </c>
      <c r="I26" s="8">
        <v>0</v>
      </c>
      <c r="J26" s="8">
        <v>0</v>
      </c>
      <c r="K26" s="8">
        <v>3</v>
      </c>
      <c r="L26" s="8">
        <f t="shared" si="0"/>
        <v>766</v>
      </c>
      <c r="M26" s="9"/>
      <c r="N26" s="9"/>
    </row>
    <row r="27" spans="1:14" ht="14.25">
      <c r="A27" s="8">
        <v>17</v>
      </c>
      <c r="B27" s="406" t="s">
        <v>921</v>
      </c>
      <c r="C27" s="8">
        <v>1917</v>
      </c>
      <c r="D27" s="8">
        <v>0</v>
      </c>
      <c r="E27" s="8">
        <v>0</v>
      </c>
      <c r="F27" s="8">
        <v>22</v>
      </c>
      <c r="G27" s="8">
        <v>1939</v>
      </c>
      <c r="H27" s="8">
        <v>1917</v>
      </c>
      <c r="I27" s="8">
        <v>0</v>
      </c>
      <c r="J27" s="8">
        <v>0</v>
      </c>
      <c r="K27" s="8">
        <v>22</v>
      </c>
      <c r="L27" s="8">
        <f t="shared" si="0"/>
        <v>1939</v>
      </c>
      <c r="M27" s="9"/>
      <c r="N27" s="9"/>
    </row>
    <row r="28" spans="1:14" ht="14.25">
      <c r="A28" s="8">
        <v>18</v>
      </c>
      <c r="B28" s="406" t="s">
        <v>922</v>
      </c>
      <c r="C28" s="8">
        <v>465</v>
      </c>
      <c r="D28" s="8">
        <v>0</v>
      </c>
      <c r="E28" s="8">
        <v>0</v>
      </c>
      <c r="F28" s="8">
        <v>8</v>
      </c>
      <c r="G28" s="8">
        <v>473</v>
      </c>
      <c r="H28" s="8">
        <v>465</v>
      </c>
      <c r="I28" s="8">
        <v>0</v>
      </c>
      <c r="J28" s="8">
        <v>0</v>
      </c>
      <c r="K28" s="8">
        <v>8</v>
      </c>
      <c r="L28" s="8">
        <f t="shared" si="0"/>
        <v>473</v>
      </c>
      <c r="M28" s="9"/>
      <c r="N28" s="9"/>
    </row>
    <row r="29" spans="1:14" ht="14.25">
      <c r="A29" s="8">
        <v>19</v>
      </c>
      <c r="B29" s="406" t="s">
        <v>923</v>
      </c>
      <c r="C29" s="8">
        <v>907</v>
      </c>
      <c r="D29" s="8">
        <v>0</v>
      </c>
      <c r="E29" s="8">
        <v>0</v>
      </c>
      <c r="F29" s="8">
        <v>3</v>
      </c>
      <c r="G29" s="8">
        <v>910</v>
      </c>
      <c r="H29" s="8">
        <v>907</v>
      </c>
      <c r="I29" s="8">
        <v>0</v>
      </c>
      <c r="J29" s="8">
        <v>0</v>
      </c>
      <c r="K29" s="8">
        <v>3</v>
      </c>
      <c r="L29" s="8">
        <f t="shared" si="0"/>
        <v>910</v>
      </c>
      <c r="M29" s="9"/>
      <c r="N29" s="9"/>
    </row>
    <row r="30" spans="1:14" ht="14.25">
      <c r="A30" s="8">
        <v>20</v>
      </c>
      <c r="B30" s="406" t="s">
        <v>924</v>
      </c>
      <c r="C30" s="8">
        <v>919</v>
      </c>
      <c r="D30" s="8">
        <v>0</v>
      </c>
      <c r="E30" s="8">
        <v>3</v>
      </c>
      <c r="F30" s="8">
        <v>5</v>
      </c>
      <c r="G30" s="8">
        <v>927</v>
      </c>
      <c r="H30" s="8">
        <v>919</v>
      </c>
      <c r="I30" s="8">
        <v>0</v>
      </c>
      <c r="J30" s="8">
        <v>3</v>
      </c>
      <c r="K30" s="8">
        <v>5</v>
      </c>
      <c r="L30" s="8">
        <f t="shared" si="0"/>
        <v>927</v>
      </c>
      <c r="M30" s="9"/>
      <c r="N30" s="9"/>
    </row>
    <row r="31" spans="1:14" ht="14.25">
      <c r="A31" s="8">
        <v>21</v>
      </c>
      <c r="B31" s="406" t="s">
        <v>925</v>
      </c>
      <c r="C31" s="8">
        <v>1033</v>
      </c>
      <c r="D31" s="8">
        <v>0</v>
      </c>
      <c r="E31" s="8">
        <v>0</v>
      </c>
      <c r="F31" s="8">
        <v>4</v>
      </c>
      <c r="G31" s="8">
        <v>1037</v>
      </c>
      <c r="H31" s="8">
        <v>1033</v>
      </c>
      <c r="I31" s="8">
        <v>0</v>
      </c>
      <c r="J31" s="8">
        <v>0</v>
      </c>
      <c r="K31" s="8">
        <v>4</v>
      </c>
      <c r="L31" s="8">
        <f t="shared" si="0"/>
        <v>1037</v>
      </c>
      <c r="M31" s="9"/>
      <c r="N31" s="9"/>
    </row>
    <row r="32" spans="1:14" ht="14.25">
      <c r="A32" s="8">
        <v>22</v>
      </c>
      <c r="B32" s="406" t="s">
        <v>926</v>
      </c>
      <c r="C32" s="8">
        <v>1492</v>
      </c>
      <c r="D32" s="8">
        <v>0</v>
      </c>
      <c r="E32" s="8">
        <v>0</v>
      </c>
      <c r="F32" s="8">
        <v>16</v>
      </c>
      <c r="G32" s="8">
        <v>1508</v>
      </c>
      <c r="H32" s="8">
        <v>1492</v>
      </c>
      <c r="I32" s="8">
        <v>0</v>
      </c>
      <c r="J32" s="8">
        <v>0</v>
      </c>
      <c r="K32" s="8">
        <v>16</v>
      </c>
      <c r="L32" s="8">
        <f t="shared" si="0"/>
        <v>1508</v>
      </c>
      <c r="M32" s="9"/>
      <c r="N32" s="9"/>
    </row>
    <row r="33" spans="1:14" ht="14.25">
      <c r="A33" s="8">
        <v>23</v>
      </c>
      <c r="B33" s="406" t="s">
        <v>927</v>
      </c>
      <c r="C33" s="8">
        <v>689</v>
      </c>
      <c r="D33" s="8">
        <v>0</v>
      </c>
      <c r="E33" s="8">
        <v>0</v>
      </c>
      <c r="F33" s="8">
        <v>0</v>
      </c>
      <c r="G33" s="8">
        <v>689</v>
      </c>
      <c r="H33" s="8">
        <v>689</v>
      </c>
      <c r="I33" s="8">
        <v>0</v>
      </c>
      <c r="J33" s="8">
        <v>0</v>
      </c>
      <c r="K33" s="8">
        <v>0</v>
      </c>
      <c r="L33" s="8">
        <f t="shared" si="0"/>
        <v>689</v>
      </c>
      <c r="M33" s="9"/>
      <c r="N33" s="9"/>
    </row>
    <row r="34" spans="1:14" ht="14.25">
      <c r="A34" s="8">
        <v>24</v>
      </c>
      <c r="B34" s="406" t="s">
        <v>928</v>
      </c>
      <c r="C34" s="8">
        <v>713</v>
      </c>
      <c r="D34" s="8">
        <v>0</v>
      </c>
      <c r="E34" s="8">
        <v>0</v>
      </c>
      <c r="F34" s="8">
        <v>8</v>
      </c>
      <c r="G34" s="8">
        <v>721</v>
      </c>
      <c r="H34" s="8">
        <v>713</v>
      </c>
      <c r="I34" s="8">
        <v>0</v>
      </c>
      <c r="J34" s="8">
        <v>0</v>
      </c>
      <c r="K34" s="8">
        <v>8</v>
      </c>
      <c r="L34" s="8">
        <f t="shared" si="0"/>
        <v>721</v>
      </c>
      <c r="M34" s="9"/>
      <c r="N34" s="9"/>
    </row>
    <row r="35" spans="1:14" ht="14.25">
      <c r="A35" s="8">
        <v>25</v>
      </c>
      <c r="B35" s="406" t="s">
        <v>929</v>
      </c>
      <c r="C35" s="8">
        <v>1678</v>
      </c>
      <c r="D35" s="8">
        <v>0</v>
      </c>
      <c r="E35" s="8">
        <v>0</v>
      </c>
      <c r="F35" s="8">
        <v>39</v>
      </c>
      <c r="G35" s="8">
        <v>1717</v>
      </c>
      <c r="H35" s="8">
        <v>1678</v>
      </c>
      <c r="I35" s="8">
        <v>0</v>
      </c>
      <c r="J35" s="8">
        <v>0</v>
      </c>
      <c r="K35" s="8">
        <v>39</v>
      </c>
      <c r="L35" s="8">
        <f t="shared" si="0"/>
        <v>1717</v>
      </c>
      <c r="M35" s="9"/>
      <c r="N35" s="9"/>
    </row>
    <row r="36" spans="1:14" ht="14.25">
      <c r="A36" s="8">
        <v>26</v>
      </c>
      <c r="B36" s="406" t="s">
        <v>930</v>
      </c>
      <c r="C36" s="8">
        <v>1196</v>
      </c>
      <c r="D36" s="8">
        <v>0</v>
      </c>
      <c r="E36" s="8">
        <v>0</v>
      </c>
      <c r="F36" s="8">
        <v>4</v>
      </c>
      <c r="G36" s="8">
        <v>1200</v>
      </c>
      <c r="H36" s="8">
        <v>1196</v>
      </c>
      <c r="I36" s="8">
        <v>0</v>
      </c>
      <c r="J36" s="8">
        <v>0</v>
      </c>
      <c r="K36" s="8">
        <v>4</v>
      </c>
      <c r="L36" s="8">
        <f t="shared" si="0"/>
        <v>1200</v>
      </c>
      <c r="M36" s="9"/>
      <c r="N36" s="9"/>
    </row>
    <row r="37" spans="1:14" ht="14.25">
      <c r="A37" s="8">
        <v>27</v>
      </c>
      <c r="B37" s="406" t="s">
        <v>931</v>
      </c>
      <c r="C37" s="8">
        <v>512</v>
      </c>
      <c r="D37" s="8">
        <v>0</v>
      </c>
      <c r="E37" s="8">
        <v>0</v>
      </c>
      <c r="F37" s="8">
        <v>2</v>
      </c>
      <c r="G37" s="8">
        <v>514</v>
      </c>
      <c r="H37" s="8">
        <v>512</v>
      </c>
      <c r="I37" s="8">
        <v>0</v>
      </c>
      <c r="J37" s="8">
        <v>0</v>
      </c>
      <c r="K37" s="8">
        <v>2</v>
      </c>
      <c r="L37" s="8">
        <f t="shared" si="0"/>
        <v>514</v>
      </c>
      <c r="M37" s="9"/>
      <c r="N37" s="9"/>
    </row>
    <row r="38" spans="1:14" ht="14.25">
      <c r="A38" s="8">
        <v>28</v>
      </c>
      <c r="B38" s="406" t="s">
        <v>932</v>
      </c>
      <c r="C38" s="8">
        <v>831</v>
      </c>
      <c r="D38" s="8">
        <v>0</v>
      </c>
      <c r="E38" s="8">
        <v>0</v>
      </c>
      <c r="F38" s="8">
        <v>0</v>
      </c>
      <c r="G38" s="8">
        <v>831</v>
      </c>
      <c r="H38" s="8">
        <v>831</v>
      </c>
      <c r="I38" s="8">
        <v>0</v>
      </c>
      <c r="J38" s="8">
        <v>0</v>
      </c>
      <c r="K38" s="8">
        <v>0</v>
      </c>
      <c r="L38" s="8">
        <f t="shared" si="0"/>
        <v>831</v>
      </c>
      <c r="M38" s="9"/>
      <c r="N38" s="9"/>
    </row>
    <row r="39" spans="1:14" ht="14.25">
      <c r="A39" s="8">
        <v>29</v>
      </c>
      <c r="B39" s="406" t="s">
        <v>933</v>
      </c>
      <c r="C39" s="8">
        <v>595</v>
      </c>
      <c r="D39" s="8">
        <v>0</v>
      </c>
      <c r="E39" s="8">
        <v>0</v>
      </c>
      <c r="F39" s="8">
        <v>10</v>
      </c>
      <c r="G39" s="8">
        <v>605</v>
      </c>
      <c r="H39" s="8">
        <v>595</v>
      </c>
      <c r="I39" s="8">
        <v>0</v>
      </c>
      <c r="J39" s="8">
        <v>0</v>
      </c>
      <c r="K39" s="8">
        <v>10</v>
      </c>
      <c r="L39" s="8">
        <f t="shared" si="0"/>
        <v>605</v>
      </c>
      <c r="M39" s="9"/>
      <c r="N39" s="9"/>
    </row>
    <row r="40" spans="1:14" ht="14.25">
      <c r="A40" s="8">
        <v>30</v>
      </c>
      <c r="B40" s="406" t="s">
        <v>934</v>
      </c>
      <c r="C40" s="8">
        <v>1298</v>
      </c>
      <c r="D40" s="8">
        <v>0</v>
      </c>
      <c r="E40" s="8">
        <v>0</v>
      </c>
      <c r="F40" s="8">
        <v>13</v>
      </c>
      <c r="G40" s="8">
        <v>1311</v>
      </c>
      <c r="H40" s="8">
        <v>1298</v>
      </c>
      <c r="I40" s="8">
        <v>0</v>
      </c>
      <c r="J40" s="8">
        <v>0</v>
      </c>
      <c r="K40" s="8">
        <v>13</v>
      </c>
      <c r="L40" s="8">
        <f t="shared" si="0"/>
        <v>1311</v>
      </c>
      <c r="M40" s="9"/>
      <c r="N40" s="9"/>
    </row>
    <row r="41" spans="1:14" ht="14.25">
      <c r="A41" s="8">
        <v>31</v>
      </c>
      <c r="B41" s="406" t="s">
        <v>935</v>
      </c>
      <c r="C41" s="8">
        <v>463</v>
      </c>
      <c r="D41" s="8">
        <v>0</v>
      </c>
      <c r="E41" s="8">
        <v>0</v>
      </c>
      <c r="F41" s="8">
        <v>1</v>
      </c>
      <c r="G41" s="8">
        <v>464</v>
      </c>
      <c r="H41" s="8">
        <v>463</v>
      </c>
      <c r="I41" s="8">
        <v>0</v>
      </c>
      <c r="J41" s="8">
        <v>0</v>
      </c>
      <c r="K41" s="8">
        <v>1</v>
      </c>
      <c r="L41" s="8">
        <f t="shared" si="0"/>
        <v>464</v>
      </c>
      <c r="M41" s="9"/>
      <c r="N41" s="9"/>
    </row>
    <row r="42" spans="1:14" ht="14.25">
      <c r="A42" s="8">
        <v>32</v>
      </c>
      <c r="B42" s="406" t="s">
        <v>936</v>
      </c>
      <c r="C42" s="8">
        <v>825</v>
      </c>
      <c r="D42" s="8">
        <v>0</v>
      </c>
      <c r="E42" s="8">
        <v>0</v>
      </c>
      <c r="F42" s="8">
        <v>16</v>
      </c>
      <c r="G42" s="8">
        <v>841</v>
      </c>
      <c r="H42" s="8">
        <v>825</v>
      </c>
      <c r="I42" s="8">
        <v>0</v>
      </c>
      <c r="J42" s="8">
        <v>0</v>
      </c>
      <c r="K42" s="8">
        <v>16</v>
      </c>
      <c r="L42" s="8">
        <f t="shared" si="0"/>
        <v>841</v>
      </c>
      <c r="M42" s="9"/>
      <c r="N42" s="9"/>
    </row>
    <row r="43" spans="1:14" ht="14.25">
      <c r="A43" s="8">
        <v>33</v>
      </c>
      <c r="B43" s="406" t="s">
        <v>937</v>
      </c>
      <c r="C43" s="8">
        <v>1492</v>
      </c>
      <c r="D43" s="8">
        <v>0</v>
      </c>
      <c r="E43" s="8">
        <v>19</v>
      </c>
      <c r="F43" s="8">
        <v>3</v>
      </c>
      <c r="G43" s="8">
        <v>1514</v>
      </c>
      <c r="H43" s="8">
        <v>1492</v>
      </c>
      <c r="I43" s="8">
        <v>0</v>
      </c>
      <c r="J43" s="8">
        <v>19</v>
      </c>
      <c r="K43" s="8">
        <v>3</v>
      </c>
      <c r="L43" s="8">
        <f t="shared" si="0"/>
        <v>1514</v>
      </c>
      <c r="M43" s="9"/>
      <c r="N43" s="9"/>
    </row>
    <row r="44" spans="1:14">
      <c r="A44" s="3" t="s">
        <v>19</v>
      </c>
      <c r="B44" s="9"/>
      <c r="C44" s="8">
        <f>SUM(C11:C43)</f>
        <v>33252</v>
      </c>
      <c r="D44" s="8">
        <f t="shared" ref="D44:L44" si="1">SUM(D11:D43)</f>
        <v>0</v>
      </c>
      <c r="E44" s="8">
        <f t="shared" si="1"/>
        <v>36</v>
      </c>
      <c r="F44" s="8">
        <f t="shared" si="1"/>
        <v>246</v>
      </c>
      <c r="G44" s="8">
        <f t="shared" si="1"/>
        <v>33534</v>
      </c>
      <c r="H44" s="8">
        <f t="shared" si="1"/>
        <v>33252</v>
      </c>
      <c r="I44" s="8">
        <f t="shared" si="1"/>
        <v>0</v>
      </c>
      <c r="J44" s="8">
        <f t="shared" si="1"/>
        <v>36</v>
      </c>
      <c r="K44" s="8">
        <f t="shared" si="1"/>
        <v>246</v>
      </c>
      <c r="L44" s="8">
        <f t="shared" si="1"/>
        <v>33534</v>
      </c>
      <c r="M44" s="9"/>
      <c r="N44" s="9"/>
    </row>
    <row r="45" spans="1:14">
      <c r="A45" s="11"/>
      <c r="B45" s="12"/>
      <c r="C45" s="12"/>
      <c r="D45" s="12"/>
      <c r="E45" s="12">
        <f>E44+F44</f>
        <v>282</v>
      </c>
      <c r="F45" s="12"/>
      <c r="G45" s="12">
        <f>G44-E45</f>
        <v>33252</v>
      </c>
      <c r="H45" s="12"/>
      <c r="I45" s="12"/>
      <c r="J45" s="12"/>
      <c r="K45" s="12"/>
      <c r="L45" s="12"/>
      <c r="M45" s="12"/>
      <c r="N45" s="12"/>
    </row>
    <row r="46" spans="1:14">
      <c r="A46" s="10" t="s">
        <v>8</v>
      </c>
    </row>
    <row r="47" spans="1:14">
      <c r="A47" t="s">
        <v>9</v>
      </c>
    </row>
    <row r="48" spans="1:14">
      <c r="A48" t="s">
        <v>10</v>
      </c>
      <c r="L48" s="11" t="s">
        <v>11</v>
      </c>
      <c r="M48" s="11"/>
      <c r="N48" s="11" t="s">
        <v>11</v>
      </c>
    </row>
    <row r="49" spans="1:14">
      <c r="A49" s="15" t="s">
        <v>434</v>
      </c>
      <c r="J49" s="11"/>
      <c r="K49" s="11"/>
      <c r="L49" s="11"/>
    </row>
    <row r="50" spans="1:14">
      <c r="C50" s="15" t="s">
        <v>435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1:14"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.75" customHeight="1">
      <c r="A53" s="13" t="s">
        <v>12</v>
      </c>
      <c r="B53" s="13"/>
      <c r="C53" s="13"/>
      <c r="D53" s="13"/>
      <c r="E53" s="13"/>
      <c r="F53" s="13"/>
      <c r="G53" s="13"/>
      <c r="H53" s="13"/>
      <c r="L53" s="690" t="s">
        <v>13</v>
      </c>
      <c r="M53" s="690"/>
      <c r="N53" s="690"/>
    </row>
    <row r="54" spans="1:14" ht="15.75" customHeight="1">
      <c r="A54" s="690" t="s">
        <v>14</v>
      </c>
      <c r="B54" s="690"/>
      <c r="C54" s="690"/>
      <c r="D54" s="690"/>
      <c r="E54" s="690"/>
      <c r="F54" s="690"/>
      <c r="G54" s="690"/>
      <c r="H54" s="690"/>
      <c r="I54" s="690"/>
      <c r="J54" s="690"/>
      <c r="K54" s="690"/>
      <c r="L54" s="690"/>
      <c r="M54" s="690"/>
      <c r="N54" s="690"/>
    </row>
    <row r="55" spans="1:14" ht="15.75">
      <c r="A55" s="690" t="s">
        <v>15</v>
      </c>
      <c r="B55" s="690"/>
      <c r="C55" s="690"/>
      <c r="D55" s="690"/>
      <c r="E55" s="690"/>
      <c r="F55" s="690"/>
      <c r="G55" s="690"/>
      <c r="H55" s="690"/>
      <c r="I55" s="690"/>
      <c r="J55" s="690"/>
      <c r="K55" s="690"/>
      <c r="L55" s="690"/>
      <c r="M55" s="690"/>
      <c r="N55" s="690"/>
    </row>
    <row r="56" spans="1:14">
      <c r="L56" s="600"/>
      <c r="M56" s="600"/>
      <c r="N56" s="600"/>
    </row>
    <row r="57" spans="1:14">
      <c r="A57" s="689"/>
      <c r="B57" s="689"/>
      <c r="C57" s="689"/>
      <c r="D57" s="689"/>
      <c r="E57" s="689"/>
      <c r="F57" s="689"/>
      <c r="G57" s="689"/>
      <c r="H57" s="689"/>
      <c r="I57" s="689"/>
      <c r="J57" s="689"/>
      <c r="K57" s="689"/>
      <c r="L57" s="689"/>
      <c r="M57" s="689"/>
      <c r="N57" s="689"/>
    </row>
  </sheetData>
  <mergeCells count="17">
    <mergeCell ref="A57:N57"/>
    <mergeCell ref="L53:N53"/>
    <mergeCell ref="A54:N54"/>
    <mergeCell ref="M8:M9"/>
    <mergeCell ref="N8:N9"/>
    <mergeCell ref="L56:N56"/>
    <mergeCell ref="A55:N55"/>
    <mergeCell ref="A8:A9"/>
    <mergeCell ref="B8:B9"/>
    <mergeCell ref="C8:G8"/>
    <mergeCell ref="H8:L8"/>
    <mergeCell ref="D1:J1"/>
    <mergeCell ref="A2:N2"/>
    <mergeCell ref="A3:N3"/>
    <mergeCell ref="A5:N5"/>
    <mergeCell ref="L7:N7"/>
    <mergeCell ref="A7:B7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7"/>
  <sheetViews>
    <sheetView topLeftCell="A27" zoomScaleSheetLayoutView="80" workbookViewId="0">
      <selection activeCell="C44" sqref="C44:G44"/>
    </sheetView>
  </sheetViews>
  <sheetFormatPr defaultRowHeight="12.75"/>
  <cols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>
      <c r="D1" s="601"/>
      <c r="E1" s="601"/>
      <c r="F1" s="601"/>
      <c r="G1" s="601"/>
      <c r="H1" s="601"/>
      <c r="I1" s="601"/>
      <c r="J1" s="601"/>
      <c r="M1" s="109" t="s">
        <v>255</v>
      </c>
    </row>
    <row r="2" spans="1:19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</row>
    <row r="3" spans="1:19" ht="20.25">
      <c r="A3" s="598" t="s">
        <v>753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</row>
    <row r="4" spans="1:19" ht="11.25" customHeight="1"/>
    <row r="5" spans="1:19" ht="15.75">
      <c r="A5" s="599" t="s">
        <v>808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</row>
    <row r="7" spans="1:19">
      <c r="A7" s="600" t="s">
        <v>948</v>
      </c>
      <c r="B7" s="600"/>
      <c r="L7" s="685" t="s">
        <v>961</v>
      </c>
      <c r="M7" s="685"/>
      <c r="N7" s="685"/>
      <c r="O7" s="118"/>
    </row>
    <row r="8" spans="1:19" ht="15.75" customHeight="1">
      <c r="A8" s="686" t="s">
        <v>2</v>
      </c>
      <c r="B8" s="686" t="s">
        <v>3</v>
      </c>
      <c r="C8" s="577" t="s">
        <v>4</v>
      </c>
      <c r="D8" s="577"/>
      <c r="E8" s="577"/>
      <c r="F8" s="575"/>
      <c r="G8" s="575"/>
      <c r="H8" s="577" t="s">
        <v>106</v>
      </c>
      <c r="I8" s="577"/>
      <c r="J8" s="577"/>
      <c r="K8" s="577"/>
      <c r="L8" s="577"/>
      <c r="M8" s="686" t="s">
        <v>136</v>
      </c>
      <c r="N8" s="594" t="s">
        <v>137</v>
      </c>
    </row>
    <row r="9" spans="1:19" ht="51">
      <c r="A9" s="687"/>
      <c r="B9" s="687"/>
      <c r="C9" s="5" t="s">
        <v>5</v>
      </c>
      <c r="D9" s="5" t="s">
        <v>6</v>
      </c>
      <c r="E9" s="5" t="s">
        <v>361</v>
      </c>
      <c r="F9" s="5" t="s">
        <v>104</v>
      </c>
      <c r="G9" s="5" t="s">
        <v>119</v>
      </c>
      <c r="H9" s="5" t="s">
        <v>5</v>
      </c>
      <c r="I9" s="5" t="s">
        <v>6</v>
      </c>
      <c r="J9" s="5" t="s">
        <v>361</v>
      </c>
      <c r="K9" s="7" t="s">
        <v>104</v>
      </c>
      <c r="L9" s="7" t="s">
        <v>120</v>
      </c>
      <c r="M9" s="687"/>
      <c r="N9" s="594"/>
      <c r="R9" s="9"/>
      <c r="S9" s="12"/>
    </row>
    <row r="10" spans="1:19" s="14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17">
        <v>12</v>
      </c>
      <c r="M10" s="117">
        <v>13</v>
      </c>
      <c r="N10" s="3">
        <v>14</v>
      </c>
    </row>
    <row r="11" spans="1:19" ht="14.25">
      <c r="A11" s="8">
        <v>1</v>
      </c>
      <c r="B11" s="406" t="s">
        <v>905</v>
      </c>
      <c r="C11" s="8">
        <v>8</v>
      </c>
      <c r="D11" s="8">
        <v>0</v>
      </c>
      <c r="E11" s="8">
        <v>0</v>
      </c>
      <c r="F11" s="8">
        <v>0</v>
      </c>
      <c r="G11" s="8">
        <v>8</v>
      </c>
      <c r="H11" s="8">
        <v>8</v>
      </c>
      <c r="I11" s="8">
        <v>0</v>
      </c>
      <c r="J11" s="8">
        <v>0</v>
      </c>
      <c r="K11" s="8">
        <v>0</v>
      </c>
      <c r="L11" s="8">
        <f>K11+J11+I11+H11</f>
        <v>8</v>
      </c>
      <c r="M11" s="9"/>
      <c r="N11" s="9"/>
    </row>
    <row r="12" spans="1:19" ht="14.25">
      <c r="A12" s="8">
        <v>2</v>
      </c>
      <c r="B12" s="406" t="s">
        <v>906</v>
      </c>
      <c r="C12" s="8">
        <v>19</v>
      </c>
      <c r="D12" s="8">
        <v>0</v>
      </c>
      <c r="E12" s="8">
        <v>0</v>
      </c>
      <c r="F12" s="8">
        <v>0</v>
      </c>
      <c r="G12" s="8">
        <v>19</v>
      </c>
      <c r="H12" s="8">
        <v>19</v>
      </c>
      <c r="I12" s="8">
        <v>0</v>
      </c>
      <c r="J12" s="8">
        <v>0</v>
      </c>
      <c r="K12" s="8">
        <v>0</v>
      </c>
      <c r="L12" s="8">
        <f t="shared" ref="L12:L43" si="0">K12+J12+I12+H12</f>
        <v>19</v>
      </c>
      <c r="M12" s="9"/>
      <c r="N12" s="9"/>
    </row>
    <row r="13" spans="1:19" ht="14.25">
      <c r="A13" s="8">
        <v>3</v>
      </c>
      <c r="B13" s="406" t="s">
        <v>907</v>
      </c>
      <c r="C13" s="8">
        <v>6</v>
      </c>
      <c r="D13" s="8">
        <v>0</v>
      </c>
      <c r="E13" s="8">
        <v>0</v>
      </c>
      <c r="F13" s="8">
        <v>0</v>
      </c>
      <c r="G13" s="8">
        <v>6</v>
      </c>
      <c r="H13" s="8">
        <v>6</v>
      </c>
      <c r="I13" s="8">
        <v>0</v>
      </c>
      <c r="J13" s="8">
        <v>0</v>
      </c>
      <c r="K13" s="8">
        <v>0</v>
      </c>
      <c r="L13" s="8">
        <f t="shared" si="0"/>
        <v>6</v>
      </c>
      <c r="M13" s="9"/>
      <c r="N13" s="9"/>
    </row>
    <row r="14" spans="1:19" ht="14.25">
      <c r="A14" s="8">
        <v>4</v>
      </c>
      <c r="B14" s="406" t="s">
        <v>908</v>
      </c>
      <c r="C14" s="8">
        <v>95</v>
      </c>
      <c r="D14" s="8">
        <v>0</v>
      </c>
      <c r="E14" s="8">
        <v>0</v>
      </c>
      <c r="F14" s="8">
        <v>0</v>
      </c>
      <c r="G14" s="8">
        <v>95</v>
      </c>
      <c r="H14" s="8">
        <v>95</v>
      </c>
      <c r="I14" s="8">
        <v>0</v>
      </c>
      <c r="J14" s="8">
        <v>0</v>
      </c>
      <c r="K14" s="430">
        <v>0</v>
      </c>
      <c r="L14" s="8">
        <f t="shared" si="0"/>
        <v>95</v>
      </c>
      <c r="M14" s="9"/>
      <c r="N14" s="9"/>
    </row>
    <row r="15" spans="1:19" ht="14.25">
      <c r="A15" s="8">
        <v>5</v>
      </c>
      <c r="B15" s="406" t="s">
        <v>909</v>
      </c>
      <c r="C15" s="8">
        <v>8</v>
      </c>
      <c r="D15" s="8">
        <v>0</v>
      </c>
      <c r="E15" s="8">
        <v>0</v>
      </c>
      <c r="F15" s="8">
        <v>0</v>
      </c>
      <c r="G15" s="8">
        <v>8</v>
      </c>
      <c r="H15" s="8">
        <v>8</v>
      </c>
      <c r="I15" s="8">
        <v>0</v>
      </c>
      <c r="J15" s="8">
        <v>0</v>
      </c>
      <c r="K15" s="8">
        <v>0</v>
      </c>
      <c r="L15" s="8">
        <f t="shared" si="0"/>
        <v>8</v>
      </c>
      <c r="M15" s="9"/>
      <c r="N15" s="9"/>
    </row>
    <row r="16" spans="1:19" ht="14.25">
      <c r="A16" s="8">
        <v>6</v>
      </c>
      <c r="B16" s="406" t="s">
        <v>910</v>
      </c>
      <c r="C16" s="8">
        <v>3</v>
      </c>
      <c r="D16" s="8">
        <v>0</v>
      </c>
      <c r="E16" s="8">
        <v>0</v>
      </c>
      <c r="F16" s="8">
        <v>0</v>
      </c>
      <c r="G16" s="8">
        <v>3</v>
      </c>
      <c r="H16" s="8">
        <v>3</v>
      </c>
      <c r="I16" s="8">
        <v>0</v>
      </c>
      <c r="J16" s="8">
        <v>0</v>
      </c>
      <c r="K16" s="8">
        <v>0</v>
      </c>
      <c r="L16" s="8">
        <f t="shared" si="0"/>
        <v>3</v>
      </c>
      <c r="M16" s="9"/>
      <c r="N16" s="9"/>
    </row>
    <row r="17" spans="1:14" ht="14.25">
      <c r="A17" s="8">
        <v>7</v>
      </c>
      <c r="B17" s="406" t="s">
        <v>911</v>
      </c>
      <c r="C17" s="8">
        <v>9</v>
      </c>
      <c r="D17" s="8">
        <v>0</v>
      </c>
      <c r="E17" s="8">
        <v>0</v>
      </c>
      <c r="F17" s="8">
        <v>0</v>
      </c>
      <c r="G17" s="8">
        <v>9</v>
      </c>
      <c r="H17" s="8">
        <v>9</v>
      </c>
      <c r="I17" s="8">
        <v>0</v>
      </c>
      <c r="J17" s="8">
        <v>0</v>
      </c>
      <c r="K17" s="8">
        <v>0</v>
      </c>
      <c r="L17" s="8">
        <f t="shared" si="0"/>
        <v>9</v>
      </c>
      <c r="M17" s="9"/>
      <c r="N17" s="9"/>
    </row>
    <row r="18" spans="1:14" ht="14.25">
      <c r="A18" s="8">
        <v>8</v>
      </c>
      <c r="B18" s="406" t="s">
        <v>912</v>
      </c>
      <c r="C18" s="8">
        <v>65</v>
      </c>
      <c r="D18" s="8">
        <v>0</v>
      </c>
      <c r="E18" s="8">
        <v>0</v>
      </c>
      <c r="F18" s="8">
        <v>0</v>
      </c>
      <c r="G18" s="8">
        <v>65</v>
      </c>
      <c r="H18" s="8">
        <v>65</v>
      </c>
      <c r="I18" s="8">
        <v>0</v>
      </c>
      <c r="J18" s="8">
        <v>0</v>
      </c>
      <c r="K18" s="8">
        <v>0</v>
      </c>
      <c r="L18" s="8">
        <f t="shared" si="0"/>
        <v>65</v>
      </c>
      <c r="M18" s="9"/>
      <c r="N18" s="9"/>
    </row>
    <row r="19" spans="1:14" ht="14.25">
      <c r="A19" s="8">
        <v>9</v>
      </c>
      <c r="B19" s="406" t="s">
        <v>913</v>
      </c>
      <c r="C19" s="8">
        <v>5</v>
      </c>
      <c r="D19" s="8">
        <v>0</v>
      </c>
      <c r="E19" s="8">
        <v>0</v>
      </c>
      <c r="F19" s="8">
        <v>0</v>
      </c>
      <c r="G19" s="8">
        <v>5</v>
      </c>
      <c r="H19" s="8">
        <v>5</v>
      </c>
      <c r="I19" s="8">
        <v>0</v>
      </c>
      <c r="J19" s="8">
        <v>0</v>
      </c>
      <c r="K19" s="8">
        <v>0</v>
      </c>
      <c r="L19" s="8">
        <f t="shared" si="0"/>
        <v>5</v>
      </c>
      <c r="M19" s="9"/>
      <c r="N19" s="9"/>
    </row>
    <row r="20" spans="1:14" ht="14.25">
      <c r="A20" s="8">
        <v>10</v>
      </c>
      <c r="B20" s="406" t="s">
        <v>914</v>
      </c>
      <c r="C20" s="8">
        <v>18</v>
      </c>
      <c r="D20" s="8">
        <v>0</v>
      </c>
      <c r="E20" s="8">
        <v>0</v>
      </c>
      <c r="F20" s="8">
        <v>0</v>
      </c>
      <c r="G20" s="8">
        <v>18</v>
      </c>
      <c r="H20" s="8">
        <v>18</v>
      </c>
      <c r="I20" s="8">
        <v>0</v>
      </c>
      <c r="J20" s="8">
        <v>0</v>
      </c>
      <c r="K20" s="8">
        <v>0</v>
      </c>
      <c r="L20" s="8">
        <f t="shared" si="0"/>
        <v>18</v>
      </c>
      <c r="M20" s="9"/>
      <c r="N20" s="9"/>
    </row>
    <row r="21" spans="1:14" ht="14.25">
      <c r="A21" s="8">
        <v>11</v>
      </c>
      <c r="B21" s="406" t="s">
        <v>915</v>
      </c>
      <c r="C21" s="8">
        <v>16</v>
      </c>
      <c r="D21" s="8">
        <v>0</v>
      </c>
      <c r="E21" s="8">
        <v>0</v>
      </c>
      <c r="F21" s="8">
        <v>0</v>
      </c>
      <c r="G21" s="8">
        <v>16</v>
      </c>
      <c r="H21" s="8">
        <v>16</v>
      </c>
      <c r="I21" s="8">
        <v>0</v>
      </c>
      <c r="J21" s="8">
        <v>0</v>
      </c>
      <c r="K21" s="8">
        <v>0</v>
      </c>
      <c r="L21" s="8">
        <f t="shared" si="0"/>
        <v>16</v>
      </c>
      <c r="M21" s="9"/>
      <c r="N21" s="9"/>
    </row>
    <row r="22" spans="1:14" ht="14.25">
      <c r="A22" s="8">
        <v>12</v>
      </c>
      <c r="B22" s="406" t="s">
        <v>916</v>
      </c>
      <c r="C22" s="8">
        <v>12</v>
      </c>
      <c r="D22" s="8">
        <v>0</v>
      </c>
      <c r="E22" s="8">
        <v>0</v>
      </c>
      <c r="F22" s="8">
        <v>0</v>
      </c>
      <c r="G22" s="436">
        <v>12</v>
      </c>
      <c r="H22" s="8">
        <v>12</v>
      </c>
      <c r="I22" s="438">
        <v>0</v>
      </c>
      <c r="J22" s="8">
        <v>0</v>
      </c>
      <c r="K22" s="8">
        <v>0</v>
      </c>
      <c r="L22" s="8">
        <f t="shared" si="0"/>
        <v>12</v>
      </c>
      <c r="M22" s="9"/>
      <c r="N22" s="9"/>
    </row>
    <row r="23" spans="1:14" ht="14.25">
      <c r="A23" s="8">
        <v>13</v>
      </c>
      <c r="B23" s="406" t="s">
        <v>917</v>
      </c>
      <c r="C23" s="8">
        <v>7</v>
      </c>
      <c r="D23" s="8">
        <v>0</v>
      </c>
      <c r="E23" s="8">
        <v>0</v>
      </c>
      <c r="F23" s="8">
        <v>0</v>
      </c>
      <c r="G23" s="436">
        <v>7</v>
      </c>
      <c r="H23" s="8">
        <v>7</v>
      </c>
      <c r="I23" s="438">
        <v>0</v>
      </c>
      <c r="J23" s="8">
        <v>0</v>
      </c>
      <c r="K23" s="8">
        <v>0</v>
      </c>
      <c r="L23" s="8">
        <f t="shared" si="0"/>
        <v>7</v>
      </c>
      <c r="M23" s="9"/>
      <c r="N23" s="9"/>
    </row>
    <row r="24" spans="1:14" ht="14.25">
      <c r="A24" s="8">
        <v>14</v>
      </c>
      <c r="B24" s="406" t="s">
        <v>918</v>
      </c>
      <c r="C24" s="8">
        <v>87</v>
      </c>
      <c r="D24" s="8">
        <v>0</v>
      </c>
      <c r="E24" s="8">
        <v>0</v>
      </c>
      <c r="F24" s="8">
        <v>0</v>
      </c>
      <c r="G24" s="436">
        <v>87</v>
      </c>
      <c r="H24" s="8">
        <v>87</v>
      </c>
      <c r="I24" s="438">
        <v>0</v>
      </c>
      <c r="J24" s="8">
        <v>0</v>
      </c>
      <c r="K24" s="8">
        <v>0</v>
      </c>
      <c r="L24" s="8">
        <f t="shared" si="0"/>
        <v>87</v>
      </c>
      <c r="M24" s="9"/>
      <c r="N24" s="9"/>
    </row>
    <row r="25" spans="1:14" ht="14.25">
      <c r="A25" s="8">
        <v>15</v>
      </c>
      <c r="B25" s="406" t="s">
        <v>919</v>
      </c>
      <c r="C25" s="8">
        <v>8</v>
      </c>
      <c r="D25" s="8">
        <v>0</v>
      </c>
      <c r="E25" s="8">
        <v>0</v>
      </c>
      <c r="F25" s="8">
        <v>0</v>
      </c>
      <c r="G25" s="436">
        <v>8</v>
      </c>
      <c r="H25" s="8">
        <v>8</v>
      </c>
      <c r="I25" s="438">
        <v>0</v>
      </c>
      <c r="J25" s="8">
        <v>0</v>
      </c>
      <c r="K25" s="8">
        <v>0</v>
      </c>
      <c r="L25" s="8">
        <f t="shared" si="0"/>
        <v>8</v>
      </c>
      <c r="M25" s="9"/>
      <c r="N25" s="9"/>
    </row>
    <row r="26" spans="1:14" ht="14.25">
      <c r="A26" s="8">
        <v>16</v>
      </c>
      <c r="B26" s="406" t="s">
        <v>920</v>
      </c>
      <c r="C26" s="8">
        <v>2</v>
      </c>
      <c r="D26" s="8">
        <v>0</v>
      </c>
      <c r="E26" s="8">
        <v>0</v>
      </c>
      <c r="F26" s="8">
        <v>0</v>
      </c>
      <c r="G26" s="436">
        <v>2</v>
      </c>
      <c r="H26" s="8">
        <v>2</v>
      </c>
      <c r="I26" s="438">
        <v>0</v>
      </c>
      <c r="J26" s="8">
        <v>0</v>
      </c>
      <c r="K26" s="8">
        <v>0</v>
      </c>
      <c r="L26" s="8">
        <f t="shared" si="0"/>
        <v>2</v>
      </c>
      <c r="M26" s="9"/>
      <c r="N26" s="9"/>
    </row>
    <row r="27" spans="1:14" ht="14.25">
      <c r="A27" s="8">
        <v>17</v>
      </c>
      <c r="B27" s="406" t="s">
        <v>921</v>
      </c>
      <c r="C27" s="8">
        <v>241</v>
      </c>
      <c r="D27" s="8">
        <v>0</v>
      </c>
      <c r="E27" s="8">
        <v>0</v>
      </c>
      <c r="F27" s="8">
        <v>7</v>
      </c>
      <c r="G27" s="436">
        <v>248</v>
      </c>
      <c r="H27" s="8">
        <v>241</v>
      </c>
      <c r="I27" s="438">
        <v>0</v>
      </c>
      <c r="J27" s="8">
        <v>0</v>
      </c>
      <c r="K27" s="8">
        <v>7</v>
      </c>
      <c r="L27" s="8">
        <f t="shared" si="0"/>
        <v>248</v>
      </c>
      <c r="M27" s="9"/>
      <c r="N27" s="9"/>
    </row>
    <row r="28" spans="1:14" ht="14.25">
      <c r="A28" s="8">
        <v>18</v>
      </c>
      <c r="B28" s="406" t="s">
        <v>922</v>
      </c>
      <c r="C28" s="8">
        <v>3</v>
      </c>
      <c r="D28" s="8">
        <v>0</v>
      </c>
      <c r="E28" s="8">
        <v>0</v>
      </c>
      <c r="F28" s="8">
        <v>0</v>
      </c>
      <c r="G28" s="436">
        <v>3</v>
      </c>
      <c r="H28" s="8">
        <v>3</v>
      </c>
      <c r="I28" s="438">
        <v>0</v>
      </c>
      <c r="J28" s="8">
        <v>0</v>
      </c>
      <c r="K28" s="8">
        <v>0</v>
      </c>
      <c r="L28" s="8">
        <f t="shared" si="0"/>
        <v>3</v>
      </c>
      <c r="M28" s="9"/>
      <c r="N28" s="9"/>
    </row>
    <row r="29" spans="1:14" ht="14.25">
      <c r="A29" s="8">
        <v>19</v>
      </c>
      <c r="B29" s="406" t="s">
        <v>923</v>
      </c>
      <c r="C29" s="8">
        <v>2</v>
      </c>
      <c r="D29" s="8">
        <v>0</v>
      </c>
      <c r="E29" s="8">
        <v>0</v>
      </c>
      <c r="F29" s="8">
        <v>0</v>
      </c>
      <c r="G29" s="436">
        <v>2</v>
      </c>
      <c r="H29" s="8">
        <v>2</v>
      </c>
      <c r="I29" s="438">
        <v>0</v>
      </c>
      <c r="J29" s="8">
        <v>0</v>
      </c>
      <c r="K29" s="8">
        <v>0</v>
      </c>
      <c r="L29" s="8">
        <f t="shared" si="0"/>
        <v>2</v>
      </c>
      <c r="M29" s="9"/>
      <c r="N29" s="9"/>
    </row>
    <row r="30" spans="1:14" ht="14.25">
      <c r="A30" s="8">
        <v>20</v>
      </c>
      <c r="B30" s="406" t="s">
        <v>924</v>
      </c>
      <c r="C30" s="8">
        <v>7</v>
      </c>
      <c r="D30" s="8">
        <v>0</v>
      </c>
      <c r="E30" s="8">
        <v>0</v>
      </c>
      <c r="F30" s="8">
        <v>0</v>
      </c>
      <c r="G30" s="436">
        <v>7</v>
      </c>
      <c r="H30" s="8">
        <v>7</v>
      </c>
      <c r="I30" s="438">
        <v>0</v>
      </c>
      <c r="J30" s="8">
        <v>0</v>
      </c>
      <c r="K30" s="8">
        <v>0</v>
      </c>
      <c r="L30" s="8">
        <f t="shared" si="0"/>
        <v>7</v>
      </c>
      <c r="M30" s="9"/>
      <c r="N30" s="9"/>
    </row>
    <row r="31" spans="1:14" ht="14.25">
      <c r="A31" s="8">
        <v>21</v>
      </c>
      <c r="B31" s="406" t="s">
        <v>925</v>
      </c>
      <c r="C31" s="8">
        <v>12</v>
      </c>
      <c r="D31" s="8">
        <v>0</v>
      </c>
      <c r="E31" s="8">
        <v>0</v>
      </c>
      <c r="F31" s="8">
        <v>0</v>
      </c>
      <c r="G31" s="436">
        <v>12</v>
      </c>
      <c r="H31" s="8">
        <v>12</v>
      </c>
      <c r="I31" s="438">
        <v>0</v>
      </c>
      <c r="J31" s="8">
        <v>0</v>
      </c>
      <c r="K31" s="8">
        <v>0</v>
      </c>
      <c r="L31" s="8">
        <f t="shared" si="0"/>
        <v>12</v>
      </c>
      <c r="M31" s="9"/>
      <c r="N31" s="9"/>
    </row>
    <row r="32" spans="1:14" ht="14.25">
      <c r="A32" s="8">
        <v>22</v>
      </c>
      <c r="B32" s="406" t="s">
        <v>926</v>
      </c>
      <c r="C32" s="8">
        <v>0</v>
      </c>
      <c r="D32" s="8">
        <v>0</v>
      </c>
      <c r="E32" s="8">
        <v>0</v>
      </c>
      <c r="F32" s="8">
        <v>1</v>
      </c>
      <c r="G32" s="436">
        <v>1</v>
      </c>
      <c r="H32" s="8">
        <v>0</v>
      </c>
      <c r="I32" s="438">
        <v>0</v>
      </c>
      <c r="J32" s="8">
        <v>0</v>
      </c>
      <c r="K32" s="8">
        <v>1</v>
      </c>
      <c r="L32" s="8">
        <f t="shared" si="0"/>
        <v>1</v>
      </c>
      <c r="M32" s="9"/>
      <c r="N32" s="9"/>
    </row>
    <row r="33" spans="1:14" ht="14.25">
      <c r="A33" s="8">
        <v>23</v>
      </c>
      <c r="B33" s="406" t="s">
        <v>927</v>
      </c>
      <c r="C33" s="8">
        <v>12</v>
      </c>
      <c r="D33" s="8">
        <v>0</v>
      </c>
      <c r="E33" s="8">
        <v>0</v>
      </c>
      <c r="F33" s="8">
        <v>0</v>
      </c>
      <c r="G33" s="436">
        <v>12</v>
      </c>
      <c r="H33" s="8">
        <v>12</v>
      </c>
      <c r="I33" s="438">
        <v>0</v>
      </c>
      <c r="J33" s="8">
        <v>0</v>
      </c>
      <c r="K33" s="8">
        <v>0</v>
      </c>
      <c r="L33" s="8">
        <f t="shared" si="0"/>
        <v>12</v>
      </c>
      <c r="M33" s="9"/>
      <c r="N33" s="9"/>
    </row>
    <row r="34" spans="1:14" ht="14.25">
      <c r="A34" s="8">
        <v>24</v>
      </c>
      <c r="B34" s="406" t="s">
        <v>928</v>
      </c>
      <c r="C34" s="8">
        <v>1</v>
      </c>
      <c r="D34" s="8">
        <v>0</v>
      </c>
      <c r="E34" s="8">
        <v>0</v>
      </c>
      <c r="F34" s="8">
        <v>1</v>
      </c>
      <c r="G34" s="436">
        <v>2</v>
      </c>
      <c r="H34" s="8">
        <v>1</v>
      </c>
      <c r="I34" s="438">
        <v>0</v>
      </c>
      <c r="J34" s="8">
        <v>0</v>
      </c>
      <c r="K34" s="8">
        <v>1</v>
      </c>
      <c r="L34" s="8">
        <f t="shared" si="0"/>
        <v>2</v>
      </c>
      <c r="M34" s="9"/>
      <c r="N34" s="9"/>
    </row>
    <row r="35" spans="1:14" ht="14.25">
      <c r="A35" s="8">
        <v>25</v>
      </c>
      <c r="B35" s="406" t="s">
        <v>929</v>
      </c>
      <c r="C35" s="8">
        <v>11</v>
      </c>
      <c r="D35" s="8">
        <v>0</v>
      </c>
      <c r="E35" s="8">
        <v>0</v>
      </c>
      <c r="F35" s="8">
        <v>5</v>
      </c>
      <c r="G35" s="436">
        <v>16</v>
      </c>
      <c r="H35" s="8">
        <v>11</v>
      </c>
      <c r="I35" s="438">
        <v>0</v>
      </c>
      <c r="J35" s="8">
        <v>0</v>
      </c>
      <c r="K35" s="8">
        <v>5</v>
      </c>
      <c r="L35" s="8">
        <f t="shared" si="0"/>
        <v>16</v>
      </c>
      <c r="M35" s="9"/>
      <c r="N35" s="9"/>
    </row>
    <row r="36" spans="1:14" ht="14.25">
      <c r="A36" s="8">
        <v>26</v>
      </c>
      <c r="B36" s="406" t="s">
        <v>930</v>
      </c>
      <c r="C36" s="8">
        <v>6</v>
      </c>
      <c r="D36" s="8">
        <v>0</v>
      </c>
      <c r="E36" s="8">
        <v>0</v>
      </c>
      <c r="F36" s="8">
        <v>0</v>
      </c>
      <c r="G36" s="436">
        <v>6</v>
      </c>
      <c r="H36" s="8">
        <v>6</v>
      </c>
      <c r="I36" s="438">
        <v>0</v>
      </c>
      <c r="J36" s="8">
        <v>0</v>
      </c>
      <c r="K36" s="8">
        <v>0</v>
      </c>
      <c r="L36" s="8">
        <f t="shared" si="0"/>
        <v>6</v>
      </c>
      <c r="M36" s="9"/>
      <c r="N36" s="9"/>
    </row>
    <row r="37" spans="1:14" ht="14.25">
      <c r="A37" s="8">
        <v>27</v>
      </c>
      <c r="B37" s="406" t="s">
        <v>931</v>
      </c>
      <c r="C37" s="8">
        <v>0</v>
      </c>
      <c r="D37" s="8">
        <v>0</v>
      </c>
      <c r="E37" s="8">
        <v>0</v>
      </c>
      <c r="F37" s="8">
        <v>0</v>
      </c>
      <c r="G37" s="436">
        <v>0</v>
      </c>
      <c r="H37" s="8">
        <v>0</v>
      </c>
      <c r="I37" s="438">
        <v>0</v>
      </c>
      <c r="J37" s="8">
        <v>0</v>
      </c>
      <c r="K37" s="8">
        <v>0</v>
      </c>
      <c r="L37" s="8">
        <f t="shared" si="0"/>
        <v>0</v>
      </c>
      <c r="M37" s="9"/>
      <c r="N37" s="9"/>
    </row>
    <row r="38" spans="1:14" ht="14.25">
      <c r="A38" s="8">
        <v>28</v>
      </c>
      <c r="B38" s="406" t="s">
        <v>932</v>
      </c>
      <c r="C38" s="8">
        <v>9</v>
      </c>
      <c r="D38" s="8">
        <v>0</v>
      </c>
      <c r="E38" s="8">
        <v>0</v>
      </c>
      <c r="F38" s="8">
        <v>0</v>
      </c>
      <c r="G38" s="436">
        <v>9</v>
      </c>
      <c r="H38" s="8">
        <v>9</v>
      </c>
      <c r="I38" s="438">
        <v>0</v>
      </c>
      <c r="J38" s="8">
        <v>0</v>
      </c>
      <c r="K38" s="8">
        <v>0</v>
      </c>
      <c r="L38" s="8">
        <f t="shared" si="0"/>
        <v>9</v>
      </c>
      <c r="M38" s="9"/>
      <c r="N38" s="9"/>
    </row>
    <row r="39" spans="1:14" ht="14.25">
      <c r="A39" s="8">
        <v>29</v>
      </c>
      <c r="B39" s="406" t="s">
        <v>933</v>
      </c>
      <c r="C39" s="8">
        <v>8</v>
      </c>
      <c r="D39" s="8">
        <v>0</v>
      </c>
      <c r="E39" s="8">
        <v>0</v>
      </c>
      <c r="F39" s="8">
        <v>0</v>
      </c>
      <c r="G39" s="436">
        <v>8</v>
      </c>
      <c r="H39" s="8">
        <v>8</v>
      </c>
      <c r="I39" s="438">
        <v>0</v>
      </c>
      <c r="J39" s="8">
        <v>0</v>
      </c>
      <c r="K39" s="8">
        <v>0</v>
      </c>
      <c r="L39" s="8">
        <f t="shared" si="0"/>
        <v>8</v>
      </c>
      <c r="M39" s="9"/>
      <c r="N39" s="9"/>
    </row>
    <row r="40" spans="1:14" ht="14.25">
      <c r="A40" s="8">
        <v>30</v>
      </c>
      <c r="B40" s="406" t="s">
        <v>934</v>
      </c>
      <c r="C40" s="8">
        <v>14</v>
      </c>
      <c r="D40" s="8">
        <v>0</v>
      </c>
      <c r="E40" s="8">
        <v>0</v>
      </c>
      <c r="F40" s="8">
        <v>0</v>
      </c>
      <c r="G40" s="436">
        <v>14</v>
      </c>
      <c r="H40" s="8">
        <v>14</v>
      </c>
      <c r="I40" s="438">
        <v>0</v>
      </c>
      <c r="J40" s="8">
        <v>0</v>
      </c>
      <c r="K40" s="8">
        <v>0</v>
      </c>
      <c r="L40" s="8">
        <f t="shared" si="0"/>
        <v>14</v>
      </c>
      <c r="M40" s="9"/>
      <c r="N40" s="9"/>
    </row>
    <row r="41" spans="1:14" ht="14.25">
      <c r="A41" s="8">
        <v>31</v>
      </c>
      <c r="B41" s="406" t="s">
        <v>935</v>
      </c>
      <c r="C41" s="8">
        <v>2</v>
      </c>
      <c r="D41" s="8">
        <v>0</v>
      </c>
      <c r="E41" s="8">
        <v>0</v>
      </c>
      <c r="F41" s="8">
        <v>0</v>
      </c>
      <c r="G41" s="436">
        <v>2</v>
      </c>
      <c r="H41" s="8">
        <v>2</v>
      </c>
      <c r="I41" s="438">
        <v>0</v>
      </c>
      <c r="J41" s="8">
        <v>0</v>
      </c>
      <c r="K41" s="8">
        <v>0</v>
      </c>
      <c r="L41" s="8">
        <f t="shared" si="0"/>
        <v>2</v>
      </c>
      <c r="M41" s="9"/>
      <c r="N41" s="9"/>
    </row>
    <row r="42" spans="1:14" ht="14.25">
      <c r="A42" s="8">
        <v>32</v>
      </c>
      <c r="B42" s="406" t="s">
        <v>936</v>
      </c>
      <c r="C42" s="8">
        <v>5</v>
      </c>
      <c r="D42" s="8">
        <v>0</v>
      </c>
      <c r="E42" s="8">
        <v>0</v>
      </c>
      <c r="F42" s="8">
        <v>0</v>
      </c>
      <c r="G42" s="436">
        <v>5</v>
      </c>
      <c r="H42" s="8">
        <v>5</v>
      </c>
      <c r="I42" s="438">
        <v>0</v>
      </c>
      <c r="J42" s="8">
        <v>0</v>
      </c>
      <c r="K42" s="8">
        <v>0</v>
      </c>
      <c r="L42" s="8">
        <f t="shared" si="0"/>
        <v>5</v>
      </c>
      <c r="M42" s="9"/>
      <c r="N42" s="9"/>
    </row>
    <row r="43" spans="1:14" ht="14.25">
      <c r="A43" s="8">
        <v>33</v>
      </c>
      <c r="B43" s="406" t="s">
        <v>937</v>
      </c>
      <c r="C43" s="8">
        <v>13</v>
      </c>
      <c r="D43" s="8">
        <v>0</v>
      </c>
      <c r="E43" s="8">
        <v>0</v>
      </c>
      <c r="F43" s="8">
        <v>0</v>
      </c>
      <c r="G43" s="436">
        <v>13</v>
      </c>
      <c r="H43" s="8">
        <v>13</v>
      </c>
      <c r="I43" s="438">
        <v>0</v>
      </c>
      <c r="J43" s="8">
        <v>0</v>
      </c>
      <c r="K43" s="8">
        <v>0</v>
      </c>
      <c r="L43" s="8">
        <f t="shared" si="0"/>
        <v>13</v>
      </c>
      <c r="M43" s="9"/>
      <c r="N43" s="9"/>
    </row>
    <row r="44" spans="1:14">
      <c r="A44" s="3" t="s">
        <v>19</v>
      </c>
      <c r="B44" s="9"/>
      <c r="C44" s="8">
        <f>SUM(C11:C43)</f>
        <v>714</v>
      </c>
      <c r="D44" s="8">
        <f t="shared" ref="D44:L44" si="1">SUM(D11:D43)</f>
        <v>0</v>
      </c>
      <c r="E44" s="8">
        <f t="shared" si="1"/>
        <v>0</v>
      </c>
      <c r="F44" s="8">
        <f t="shared" si="1"/>
        <v>14</v>
      </c>
      <c r="G44" s="8">
        <f t="shared" si="1"/>
        <v>728</v>
      </c>
      <c r="H44" s="8">
        <f t="shared" si="1"/>
        <v>714</v>
      </c>
      <c r="I44" s="8">
        <f t="shared" si="1"/>
        <v>0</v>
      </c>
      <c r="J44" s="8">
        <f t="shared" si="1"/>
        <v>0</v>
      </c>
      <c r="K44" s="8">
        <f t="shared" si="1"/>
        <v>14</v>
      </c>
      <c r="L44" s="8">
        <f t="shared" si="1"/>
        <v>728</v>
      </c>
      <c r="M44" s="9"/>
      <c r="N44" s="9"/>
    </row>
    <row r="45" spans="1:14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>
      <c r="A46" s="10" t="s">
        <v>8</v>
      </c>
    </row>
    <row r="47" spans="1:14">
      <c r="A47" t="s">
        <v>9</v>
      </c>
    </row>
    <row r="48" spans="1:14">
      <c r="A48" t="s">
        <v>10</v>
      </c>
      <c r="K48" s="11" t="s">
        <v>11</v>
      </c>
      <c r="L48" s="11" t="s">
        <v>11</v>
      </c>
      <c r="M48" s="11"/>
      <c r="N48" s="11" t="s">
        <v>11</v>
      </c>
    </row>
    <row r="49" spans="1:14">
      <c r="A49" s="15" t="s">
        <v>434</v>
      </c>
      <c r="J49" s="11"/>
      <c r="K49" s="11"/>
      <c r="L49" s="11"/>
    </row>
    <row r="50" spans="1:14">
      <c r="C50" s="15" t="s">
        <v>435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1:14"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.75" customHeight="1">
      <c r="A53" s="13" t="s">
        <v>12</v>
      </c>
      <c r="B53" s="13"/>
      <c r="C53" s="13"/>
      <c r="D53" s="13"/>
      <c r="E53" s="13"/>
      <c r="F53" s="13"/>
      <c r="G53" s="13"/>
      <c r="H53" s="13"/>
      <c r="K53" s="14"/>
      <c r="L53" s="690" t="s">
        <v>13</v>
      </c>
      <c r="M53" s="690"/>
      <c r="N53" s="690"/>
    </row>
    <row r="54" spans="1:14" ht="15.75" customHeight="1">
      <c r="A54" s="690" t="s">
        <v>14</v>
      </c>
      <c r="B54" s="690"/>
      <c r="C54" s="690"/>
      <c r="D54" s="690"/>
      <c r="E54" s="690"/>
      <c r="F54" s="690"/>
      <c r="G54" s="690"/>
      <c r="H54" s="690"/>
      <c r="I54" s="690"/>
      <c r="J54" s="690"/>
      <c r="K54" s="690"/>
      <c r="L54" s="690"/>
      <c r="M54" s="690"/>
      <c r="N54" s="690"/>
    </row>
    <row r="55" spans="1:14" ht="15.75">
      <c r="A55" s="690" t="s">
        <v>15</v>
      </c>
      <c r="B55" s="690"/>
      <c r="C55" s="690"/>
      <c r="D55" s="690"/>
      <c r="E55" s="690"/>
      <c r="F55" s="690"/>
      <c r="G55" s="690"/>
      <c r="H55" s="690"/>
      <c r="I55" s="690"/>
      <c r="J55" s="690"/>
      <c r="K55" s="690"/>
      <c r="L55" s="690"/>
      <c r="M55" s="690"/>
      <c r="N55" s="690"/>
    </row>
    <row r="56" spans="1:14">
      <c r="K56" s="600" t="s">
        <v>86</v>
      </c>
      <c r="L56" s="600"/>
      <c r="M56" s="600"/>
      <c r="N56" s="600"/>
    </row>
    <row r="57" spans="1:14">
      <c r="A57" s="689"/>
      <c r="B57" s="689"/>
      <c r="C57" s="689"/>
      <c r="D57" s="689"/>
      <c r="E57" s="689"/>
      <c r="F57" s="689"/>
      <c r="G57" s="689"/>
      <c r="H57" s="689"/>
      <c r="I57" s="689"/>
      <c r="J57" s="689"/>
      <c r="K57" s="689"/>
      <c r="L57" s="689"/>
      <c r="M57" s="689"/>
      <c r="N57" s="689"/>
    </row>
  </sheetData>
  <mergeCells count="17">
    <mergeCell ref="A7:B7"/>
    <mergeCell ref="D1:J1"/>
    <mergeCell ref="A2:N2"/>
    <mergeCell ref="A3:N3"/>
    <mergeCell ref="A5:N5"/>
    <mergeCell ref="L7:N7"/>
    <mergeCell ref="A57:N57"/>
    <mergeCell ref="N8:N9"/>
    <mergeCell ref="L53:N53"/>
    <mergeCell ref="A54:N54"/>
    <mergeCell ref="A55:N55"/>
    <mergeCell ref="K56:N56"/>
    <mergeCell ref="A8:A9"/>
    <mergeCell ref="B8:B9"/>
    <mergeCell ref="C8:G8"/>
    <mergeCell ref="H8:L8"/>
    <mergeCell ref="M8:M9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8"/>
  <sheetViews>
    <sheetView topLeftCell="D25" zoomScaleSheetLayoutView="80" workbookViewId="0">
      <selection activeCell="T40" sqref="T40"/>
    </sheetView>
  </sheetViews>
  <sheetFormatPr defaultRowHeight="12.75"/>
  <cols>
    <col min="1" max="1" width="7.140625" style="15" customWidth="1"/>
    <col min="2" max="2" width="14.140625" style="15" customWidth="1"/>
    <col min="3" max="3" width="10.28515625" style="15" customWidth="1"/>
    <col min="4" max="4" width="9.28515625" style="15" customWidth="1"/>
    <col min="5" max="6" width="9.140625" style="15"/>
    <col min="7" max="7" width="11.7109375" style="15" customWidth="1"/>
    <col min="8" max="8" width="11" style="15" customWidth="1"/>
    <col min="9" max="9" width="9.7109375" style="15" customWidth="1"/>
    <col min="10" max="10" width="9.5703125" style="15" customWidth="1"/>
    <col min="11" max="11" width="11.7109375" style="15" customWidth="1"/>
    <col min="12" max="12" width="10.7109375" style="15" customWidth="1"/>
    <col min="13" max="13" width="10.5703125" style="15" customWidth="1"/>
    <col min="14" max="14" width="8.7109375" style="15" customWidth="1"/>
    <col min="15" max="15" width="8.85546875" style="15" customWidth="1"/>
    <col min="16" max="16" width="9.140625" style="15"/>
    <col min="17" max="17" width="11" style="15" customWidth="1"/>
    <col min="18" max="16384" width="9.140625" style="15"/>
  </cols>
  <sheetData>
    <row r="1" spans="1:17" customFormat="1" ht="12.75" customHeight="1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596" t="s">
        <v>62</v>
      </c>
      <c r="P1" s="596"/>
      <c r="Q1" s="596"/>
    </row>
    <row r="2" spans="1:17" customFormat="1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44"/>
      <c r="N2" s="44"/>
      <c r="O2" s="44"/>
      <c r="P2" s="44"/>
    </row>
    <row r="3" spans="1:17" customFormat="1" ht="20.25">
      <c r="A3" s="598" t="s">
        <v>753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43"/>
      <c r="N3" s="43"/>
      <c r="O3" s="43"/>
      <c r="P3" s="43"/>
    </row>
    <row r="4" spans="1:17" customFormat="1" ht="11.25" customHeight="1"/>
    <row r="5" spans="1:17" customFormat="1" ht="15.75" customHeight="1">
      <c r="A5" s="695" t="s">
        <v>809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15"/>
    </row>
    <row r="7" spans="1:17" ht="17.45" customHeight="1">
      <c r="A7" s="600" t="s">
        <v>948</v>
      </c>
      <c r="B7" s="600"/>
      <c r="N7" s="684" t="s">
        <v>961</v>
      </c>
      <c r="O7" s="684"/>
      <c r="P7" s="684"/>
      <c r="Q7" s="684"/>
    </row>
    <row r="8" spans="1:17" ht="24" customHeight="1">
      <c r="A8" s="594" t="s">
        <v>2</v>
      </c>
      <c r="B8" s="594" t="s">
        <v>3</v>
      </c>
      <c r="C8" s="612" t="s">
        <v>772</v>
      </c>
      <c r="D8" s="612"/>
      <c r="E8" s="612"/>
      <c r="F8" s="612"/>
      <c r="G8" s="612"/>
      <c r="H8" s="697" t="s">
        <v>640</v>
      </c>
      <c r="I8" s="612"/>
      <c r="J8" s="612"/>
      <c r="K8" s="612"/>
      <c r="L8" s="612"/>
      <c r="M8" s="698" t="s">
        <v>114</v>
      </c>
      <c r="N8" s="699"/>
      <c r="O8" s="699"/>
      <c r="P8" s="699"/>
      <c r="Q8" s="700"/>
    </row>
    <row r="9" spans="1:17" s="14" customFormat="1" ht="60" customHeight="1">
      <c r="A9" s="594"/>
      <c r="B9" s="594"/>
      <c r="C9" s="5" t="s">
        <v>215</v>
      </c>
      <c r="D9" s="5" t="s">
        <v>216</v>
      </c>
      <c r="E9" s="5" t="s">
        <v>361</v>
      </c>
      <c r="F9" s="5" t="s">
        <v>222</v>
      </c>
      <c r="G9" s="5" t="s">
        <v>119</v>
      </c>
      <c r="H9" s="107" t="s">
        <v>215</v>
      </c>
      <c r="I9" s="5" t="s">
        <v>216</v>
      </c>
      <c r="J9" s="5" t="s">
        <v>361</v>
      </c>
      <c r="K9" s="7" t="s">
        <v>222</v>
      </c>
      <c r="L9" s="5" t="s">
        <v>364</v>
      </c>
      <c r="M9" s="5" t="s">
        <v>215</v>
      </c>
      <c r="N9" s="5" t="s">
        <v>216</v>
      </c>
      <c r="O9" s="5" t="s">
        <v>361</v>
      </c>
      <c r="P9" s="7" t="s">
        <v>222</v>
      </c>
      <c r="Q9" s="5" t="s">
        <v>121</v>
      </c>
    </row>
    <row r="10" spans="1:17" s="66" customFormat="1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</row>
    <row r="11" spans="1:17" ht="14.25">
      <c r="A11" s="17">
        <v>1</v>
      </c>
      <c r="B11" s="406" t="s">
        <v>905</v>
      </c>
      <c r="C11" s="460">
        <v>141135</v>
      </c>
      <c r="D11" s="460">
        <v>0</v>
      </c>
      <c r="E11" s="460">
        <v>0</v>
      </c>
      <c r="F11" s="460">
        <v>3513</v>
      </c>
      <c r="G11" s="460">
        <f>F11+E11+D11+C11</f>
        <v>144648</v>
      </c>
      <c r="H11" s="461">
        <v>102714</v>
      </c>
      <c r="I11" s="460">
        <v>0</v>
      </c>
      <c r="J11" s="460">
        <v>0</v>
      </c>
      <c r="K11" s="460">
        <v>2557</v>
      </c>
      <c r="L11" s="460">
        <f>H11+I11+J11+K11</f>
        <v>105271</v>
      </c>
      <c r="M11" s="460">
        <f>H11*219</f>
        <v>22494366</v>
      </c>
      <c r="N11" s="460">
        <f t="shared" ref="N11:P26" si="0">I11*219</f>
        <v>0</v>
      </c>
      <c r="O11" s="460">
        <f t="shared" si="0"/>
        <v>0</v>
      </c>
      <c r="P11" s="460">
        <f t="shared" si="0"/>
        <v>559983</v>
      </c>
      <c r="Q11" s="460">
        <f>M11+N11+O11+P11</f>
        <v>23054349</v>
      </c>
    </row>
    <row r="12" spans="1:17" ht="14.25">
      <c r="A12" s="17">
        <v>2</v>
      </c>
      <c r="B12" s="406" t="s">
        <v>906</v>
      </c>
      <c r="C12" s="460">
        <v>190881</v>
      </c>
      <c r="D12" s="460">
        <v>0</v>
      </c>
      <c r="E12" s="460">
        <v>0</v>
      </c>
      <c r="F12" s="460">
        <v>4272</v>
      </c>
      <c r="G12" s="460">
        <f t="shared" ref="G12:G43" si="1">F12+E12+D12+C12</f>
        <v>195153</v>
      </c>
      <c r="H12" s="461">
        <v>129563</v>
      </c>
      <c r="I12" s="460">
        <v>0</v>
      </c>
      <c r="J12" s="460">
        <v>0</v>
      </c>
      <c r="K12" s="460">
        <v>2900</v>
      </c>
      <c r="L12" s="460">
        <f t="shared" ref="L12:L43" si="2">H12+I12+J12+K12</f>
        <v>132463</v>
      </c>
      <c r="M12" s="460">
        <f t="shared" ref="M12:P43" si="3">H12*219</f>
        <v>28374297</v>
      </c>
      <c r="N12" s="460">
        <f t="shared" si="0"/>
        <v>0</v>
      </c>
      <c r="O12" s="460">
        <f t="shared" si="0"/>
        <v>0</v>
      </c>
      <c r="P12" s="460">
        <f t="shared" si="0"/>
        <v>635100</v>
      </c>
      <c r="Q12" s="460">
        <f t="shared" ref="Q12:Q43" si="4">M12+N12+O12+P12</f>
        <v>29009397</v>
      </c>
    </row>
    <row r="13" spans="1:17" ht="14.25">
      <c r="A13" s="17">
        <v>3</v>
      </c>
      <c r="B13" s="406" t="s">
        <v>907</v>
      </c>
      <c r="C13" s="460">
        <v>212001</v>
      </c>
      <c r="D13" s="460">
        <v>0</v>
      </c>
      <c r="E13" s="460">
        <v>8333</v>
      </c>
      <c r="F13" s="460">
        <v>518</v>
      </c>
      <c r="G13" s="460">
        <f t="shared" si="1"/>
        <v>220852</v>
      </c>
      <c r="H13" s="461">
        <v>96222</v>
      </c>
      <c r="I13" s="460">
        <v>0</v>
      </c>
      <c r="J13" s="460">
        <v>3782</v>
      </c>
      <c r="K13" s="460">
        <v>235</v>
      </c>
      <c r="L13" s="460">
        <f t="shared" si="2"/>
        <v>100239</v>
      </c>
      <c r="M13" s="460">
        <f t="shared" si="3"/>
        <v>21072618</v>
      </c>
      <c r="N13" s="460">
        <f t="shared" si="0"/>
        <v>0</v>
      </c>
      <c r="O13" s="460">
        <f t="shared" si="0"/>
        <v>828258</v>
      </c>
      <c r="P13" s="460">
        <f t="shared" si="0"/>
        <v>51465</v>
      </c>
      <c r="Q13" s="460">
        <f t="shared" si="4"/>
        <v>21952341</v>
      </c>
    </row>
    <row r="14" spans="1:17" ht="14.25">
      <c r="A14" s="17">
        <v>4</v>
      </c>
      <c r="B14" s="406" t="s">
        <v>908</v>
      </c>
      <c r="C14" s="460">
        <v>84330</v>
      </c>
      <c r="D14" s="460">
        <v>0</v>
      </c>
      <c r="E14" s="460">
        <v>0</v>
      </c>
      <c r="F14" s="460">
        <v>3654</v>
      </c>
      <c r="G14" s="460">
        <f t="shared" si="1"/>
        <v>87984</v>
      </c>
      <c r="H14" s="461">
        <v>84934</v>
      </c>
      <c r="I14" s="460">
        <v>0</v>
      </c>
      <c r="J14" s="460">
        <v>0</v>
      </c>
      <c r="K14" s="460">
        <v>3680</v>
      </c>
      <c r="L14" s="460">
        <f t="shared" si="2"/>
        <v>88614</v>
      </c>
      <c r="M14" s="460">
        <f t="shared" si="3"/>
        <v>18600546</v>
      </c>
      <c r="N14" s="460">
        <f t="shared" si="0"/>
        <v>0</v>
      </c>
      <c r="O14" s="460">
        <f t="shared" si="0"/>
        <v>0</v>
      </c>
      <c r="P14" s="460">
        <f t="shared" si="0"/>
        <v>805920</v>
      </c>
      <c r="Q14" s="460">
        <f t="shared" si="4"/>
        <v>19406466</v>
      </c>
    </row>
    <row r="15" spans="1:17" ht="14.25">
      <c r="A15" s="17">
        <v>5</v>
      </c>
      <c r="B15" s="406" t="s">
        <v>909</v>
      </c>
      <c r="C15" s="460">
        <v>280488</v>
      </c>
      <c r="D15" s="460">
        <v>0</v>
      </c>
      <c r="E15" s="460">
        <v>0</v>
      </c>
      <c r="F15" s="460">
        <v>14749</v>
      </c>
      <c r="G15" s="460">
        <f t="shared" si="1"/>
        <v>295237</v>
      </c>
      <c r="H15" s="461">
        <v>210936</v>
      </c>
      <c r="I15" s="460">
        <v>0</v>
      </c>
      <c r="J15" s="460">
        <v>0</v>
      </c>
      <c r="K15" s="460">
        <v>11092</v>
      </c>
      <c r="L15" s="460">
        <f t="shared" si="2"/>
        <v>222028</v>
      </c>
      <c r="M15" s="460">
        <f t="shared" si="3"/>
        <v>46194984</v>
      </c>
      <c r="N15" s="460">
        <f t="shared" si="0"/>
        <v>0</v>
      </c>
      <c r="O15" s="460">
        <f t="shared" si="0"/>
        <v>0</v>
      </c>
      <c r="P15" s="460">
        <f t="shared" si="0"/>
        <v>2429148</v>
      </c>
      <c r="Q15" s="460">
        <f t="shared" si="4"/>
        <v>48624132</v>
      </c>
    </row>
    <row r="16" spans="1:17" ht="14.25">
      <c r="A16" s="17">
        <v>6</v>
      </c>
      <c r="B16" s="406" t="s">
        <v>910</v>
      </c>
      <c r="C16" s="460">
        <v>123782</v>
      </c>
      <c r="D16" s="460">
        <v>0</v>
      </c>
      <c r="E16" s="460">
        <v>0</v>
      </c>
      <c r="F16" s="460">
        <v>2690</v>
      </c>
      <c r="G16" s="460">
        <f t="shared" si="1"/>
        <v>126472</v>
      </c>
      <c r="H16" s="461">
        <v>89336</v>
      </c>
      <c r="I16" s="460">
        <v>0</v>
      </c>
      <c r="J16" s="460">
        <v>0</v>
      </c>
      <c r="K16" s="460">
        <v>1941</v>
      </c>
      <c r="L16" s="460">
        <f t="shared" si="2"/>
        <v>91277</v>
      </c>
      <c r="M16" s="460">
        <f t="shared" si="3"/>
        <v>19564584</v>
      </c>
      <c r="N16" s="460">
        <f t="shared" si="0"/>
        <v>0</v>
      </c>
      <c r="O16" s="460">
        <f t="shared" si="0"/>
        <v>0</v>
      </c>
      <c r="P16" s="460">
        <f t="shared" si="0"/>
        <v>425079</v>
      </c>
      <c r="Q16" s="460">
        <f t="shared" si="4"/>
        <v>19989663</v>
      </c>
    </row>
    <row r="17" spans="1:17" ht="14.25">
      <c r="A17" s="17">
        <v>7</v>
      </c>
      <c r="B17" s="406" t="s">
        <v>911</v>
      </c>
      <c r="C17" s="460">
        <v>166545</v>
      </c>
      <c r="D17" s="460">
        <v>0</v>
      </c>
      <c r="E17" s="460">
        <v>0</v>
      </c>
      <c r="F17" s="460">
        <v>3438</v>
      </c>
      <c r="G17" s="460">
        <f t="shared" si="1"/>
        <v>169983</v>
      </c>
      <c r="H17" s="461">
        <v>139183</v>
      </c>
      <c r="I17" s="460">
        <v>0</v>
      </c>
      <c r="J17" s="460">
        <v>0</v>
      </c>
      <c r="K17" s="460">
        <v>2873</v>
      </c>
      <c r="L17" s="460">
        <f t="shared" si="2"/>
        <v>142056</v>
      </c>
      <c r="M17" s="460">
        <f t="shared" si="3"/>
        <v>30481077</v>
      </c>
      <c r="N17" s="460">
        <f t="shared" si="0"/>
        <v>0</v>
      </c>
      <c r="O17" s="460">
        <f t="shared" si="0"/>
        <v>0</v>
      </c>
      <c r="P17" s="460">
        <f t="shared" si="0"/>
        <v>629187</v>
      </c>
      <c r="Q17" s="460">
        <f t="shared" si="4"/>
        <v>31110264</v>
      </c>
    </row>
    <row r="18" spans="1:17" ht="14.25">
      <c r="A18" s="17">
        <v>8</v>
      </c>
      <c r="B18" s="406" t="s">
        <v>912</v>
      </c>
      <c r="C18" s="460">
        <v>132211</v>
      </c>
      <c r="D18" s="460">
        <v>0</v>
      </c>
      <c r="E18" s="460">
        <v>0</v>
      </c>
      <c r="F18" s="460">
        <v>1519</v>
      </c>
      <c r="G18" s="460">
        <f t="shared" si="1"/>
        <v>133730</v>
      </c>
      <c r="H18" s="461">
        <v>91075</v>
      </c>
      <c r="I18" s="460">
        <v>0</v>
      </c>
      <c r="J18" s="460">
        <v>0</v>
      </c>
      <c r="K18" s="460">
        <v>1046</v>
      </c>
      <c r="L18" s="460">
        <f t="shared" si="2"/>
        <v>92121</v>
      </c>
      <c r="M18" s="460">
        <f t="shared" si="3"/>
        <v>19945425</v>
      </c>
      <c r="N18" s="460">
        <f t="shared" si="0"/>
        <v>0</v>
      </c>
      <c r="O18" s="460">
        <f t="shared" si="0"/>
        <v>0</v>
      </c>
      <c r="P18" s="460">
        <f t="shared" si="0"/>
        <v>229074</v>
      </c>
      <c r="Q18" s="460">
        <f t="shared" si="4"/>
        <v>20174499</v>
      </c>
    </row>
    <row r="19" spans="1:17" ht="14.25">
      <c r="A19" s="17">
        <v>9</v>
      </c>
      <c r="B19" s="406" t="s">
        <v>913</v>
      </c>
      <c r="C19" s="460">
        <v>72019</v>
      </c>
      <c r="D19" s="460">
        <v>0</v>
      </c>
      <c r="E19" s="460">
        <v>0</v>
      </c>
      <c r="F19" s="460">
        <v>1556</v>
      </c>
      <c r="G19" s="460">
        <f t="shared" si="1"/>
        <v>73575</v>
      </c>
      <c r="H19" s="461">
        <v>49589</v>
      </c>
      <c r="I19" s="460">
        <v>0</v>
      </c>
      <c r="J19" s="460">
        <v>0</v>
      </c>
      <c r="K19" s="460">
        <v>1071</v>
      </c>
      <c r="L19" s="460">
        <f t="shared" si="2"/>
        <v>50660</v>
      </c>
      <c r="M19" s="460">
        <f t="shared" si="3"/>
        <v>10859991</v>
      </c>
      <c r="N19" s="460">
        <f t="shared" si="0"/>
        <v>0</v>
      </c>
      <c r="O19" s="460">
        <f t="shared" si="0"/>
        <v>0</v>
      </c>
      <c r="P19" s="460">
        <f t="shared" si="0"/>
        <v>234549</v>
      </c>
      <c r="Q19" s="460">
        <f t="shared" si="4"/>
        <v>11094540</v>
      </c>
    </row>
    <row r="20" spans="1:17" ht="14.25">
      <c r="A20" s="17">
        <v>10</v>
      </c>
      <c r="B20" s="406" t="s">
        <v>914</v>
      </c>
      <c r="C20" s="460">
        <v>96956</v>
      </c>
      <c r="D20" s="460">
        <v>0</v>
      </c>
      <c r="E20" s="460">
        <v>0</v>
      </c>
      <c r="F20" s="460">
        <v>1393</v>
      </c>
      <c r="G20" s="460">
        <f t="shared" si="1"/>
        <v>98349</v>
      </c>
      <c r="H20" s="461">
        <v>65580</v>
      </c>
      <c r="I20" s="460">
        <v>0</v>
      </c>
      <c r="J20" s="460">
        <v>0</v>
      </c>
      <c r="K20" s="460">
        <v>942</v>
      </c>
      <c r="L20" s="460">
        <f t="shared" si="2"/>
        <v>66522</v>
      </c>
      <c r="M20" s="460">
        <f t="shared" si="3"/>
        <v>14362020</v>
      </c>
      <c r="N20" s="460">
        <f t="shared" si="0"/>
        <v>0</v>
      </c>
      <c r="O20" s="460">
        <f t="shared" si="0"/>
        <v>0</v>
      </c>
      <c r="P20" s="460">
        <f t="shared" si="0"/>
        <v>206298</v>
      </c>
      <c r="Q20" s="460">
        <f t="shared" si="4"/>
        <v>14568318</v>
      </c>
    </row>
    <row r="21" spans="1:17" ht="14.25">
      <c r="A21" s="17">
        <v>11</v>
      </c>
      <c r="B21" s="406" t="s">
        <v>915</v>
      </c>
      <c r="C21" s="460">
        <v>107723</v>
      </c>
      <c r="D21" s="460">
        <v>0</v>
      </c>
      <c r="E21" s="460">
        <v>0</v>
      </c>
      <c r="F21" s="460">
        <v>2123</v>
      </c>
      <c r="G21" s="460">
        <f t="shared" si="1"/>
        <v>109846</v>
      </c>
      <c r="H21" s="461">
        <v>81128</v>
      </c>
      <c r="I21" s="460">
        <v>0</v>
      </c>
      <c r="J21" s="460">
        <v>0</v>
      </c>
      <c r="K21" s="460">
        <v>1599</v>
      </c>
      <c r="L21" s="460">
        <f t="shared" si="2"/>
        <v>82727</v>
      </c>
      <c r="M21" s="460">
        <f t="shared" si="3"/>
        <v>17767032</v>
      </c>
      <c r="N21" s="460">
        <f t="shared" si="0"/>
        <v>0</v>
      </c>
      <c r="O21" s="460">
        <f t="shared" si="0"/>
        <v>0</v>
      </c>
      <c r="P21" s="460">
        <f t="shared" si="0"/>
        <v>350181</v>
      </c>
      <c r="Q21" s="460">
        <f t="shared" si="4"/>
        <v>18117213</v>
      </c>
    </row>
    <row r="22" spans="1:17" ht="14.25">
      <c r="A22" s="17">
        <v>12</v>
      </c>
      <c r="B22" s="406" t="s">
        <v>916</v>
      </c>
      <c r="C22" s="460">
        <v>78149</v>
      </c>
      <c r="D22" s="460">
        <v>0</v>
      </c>
      <c r="E22" s="460">
        <v>0</v>
      </c>
      <c r="F22" s="460">
        <v>1706</v>
      </c>
      <c r="G22" s="460">
        <f t="shared" si="1"/>
        <v>79855</v>
      </c>
      <c r="H22" s="461">
        <v>52159</v>
      </c>
      <c r="I22" s="460">
        <v>0</v>
      </c>
      <c r="J22" s="460">
        <v>0</v>
      </c>
      <c r="K22" s="460">
        <v>1139</v>
      </c>
      <c r="L22" s="460">
        <f t="shared" si="2"/>
        <v>53298</v>
      </c>
      <c r="M22" s="460">
        <f t="shared" si="3"/>
        <v>11422821</v>
      </c>
      <c r="N22" s="460">
        <f t="shared" si="0"/>
        <v>0</v>
      </c>
      <c r="O22" s="460">
        <f t="shared" si="0"/>
        <v>0</v>
      </c>
      <c r="P22" s="460">
        <f t="shared" si="0"/>
        <v>249441</v>
      </c>
      <c r="Q22" s="460">
        <f t="shared" si="4"/>
        <v>11672262</v>
      </c>
    </row>
    <row r="23" spans="1:17" ht="14.25">
      <c r="A23" s="17">
        <v>13</v>
      </c>
      <c r="B23" s="406" t="s">
        <v>917</v>
      </c>
      <c r="C23" s="460">
        <v>102275</v>
      </c>
      <c r="D23" s="460">
        <v>0</v>
      </c>
      <c r="E23" s="460">
        <v>0</v>
      </c>
      <c r="F23" s="460">
        <v>3037</v>
      </c>
      <c r="G23" s="460">
        <f t="shared" si="1"/>
        <v>105312</v>
      </c>
      <c r="H23" s="461">
        <v>69310</v>
      </c>
      <c r="I23" s="460">
        <v>0</v>
      </c>
      <c r="J23" s="460">
        <v>0</v>
      </c>
      <c r="K23" s="460">
        <v>2058</v>
      </c>
      <c r="L23" s="460">
        <f t="shared" si="2"/>
        <v>71368</v>
      </c>
      <c r="M23" s="460">
        <f t="shared" si="3"/>
        <v>15178890</v>
      </c>
      <c r="N23" s="460">
        <f t="shared" si="0"/>
        <v>0</v>
      </c>
      <c r="O23" s="460">
        <f t="shared" si="0"/>
        <v>0</v>
      </c>
      <c r="P23" s="460">
        <f t="shared" si="0"/>
        <v>450702</v>
      </c>
      <c r="Q23" s="460">
        <f t="shared" si="4"/>
        <v>15629592</v>
      </c>
    </row>
    <row r="24" spans="1:17" ht="14.25">
      <c r="A24" s="17">
        <v>14</v>
      </c>
      <c r="B24" s="406" t="s">
        <v>918</v>
      </c>
      <c r="C24" s="460">
        <v>134337</v>
      </c>
      <c r="D24" s="460">
        <v>0</v>
      </c>
      <c r="E24" s="460">
        <v>0</v>
      </c>
      <c r="F24" s="460">
        <v>332</v>
      </c>
      <c r="G24" s="460">
        <f t="shared" si="1"/>
        <v>134669</v>
      </c>
      <c r="H24" s="461">
        <v>75689</v>
      </c>
      <c r="I24" s="460">
        <v>0</v>
      </c>
      <c r="J24" s="460">
        <v>0</v>
      </c>
      <c r="K24" s="460">
        <v>187</v>
      </c>
      <c r="L24" s="460">
        <f t="shared" si="2"/>
        <v>75876</v>
      </c>
      <c r="M24" s="460">
        <f t="shared" si="3"/>
        <v>16575891</v>
      </c>
      <c r="N24" s="460">
        <f t="shared" si="0"/>
        <v>0</v>
      </c>
      <c r="O24" s="460">
        <f t="shared" si="0"/>
        <v>0</v>
      </c>
      <c r="P24" s="460">
        <f t="shared" si="0"/>
        <v>40953</v>
      </c>
      <c r="Q24" s="460">
        <f t="shared" si="4"/>
        <v>16616844</v>
      </c>
    </row>
    <row r="25" spans="1:17" s="388" customFormat="1" ht="14.25">
      <c r="A25" s="383">
        <v>15</v>
      </c>
      <c r="B25" s="406" t="s">
        <v>919</v>
      </c>
      <c r="C25" s="460">
        <v>88659</v>
      </c>
      <c r="D25" s="460">
        <v>0</v>
      </c>
      <c r="E25" s="460">
        <v>0</v>
      </c>
      <c r="F25" s="460">
        <v>22</v>
      </c>
      <c r="G25" s="460">
        <f t="shared" si="1"/>
        <v>88681</v>
      </c>
      <c r="H25" s="461">
        <v>75468</v>
      </c>
      <c r="I25" s="460">
        <v>0</v>
      </c>
      <c r="J25" s="460">
        <v>0</v>
      </c>
      <c r="K25" s="460">
        <v>19</v>
      </c>
      <c r="L25" s="460">
        <f t="shared" si="2"/>
        <v>75487</v>
      </c>
      <c r="M25" s="460">
        <f t="shared" si="3"/>
        <v>16527492</v>
      </c>
      <c r="N25" s="460">
        <f t="shared" si="0"/>
        <v>0</v>
      </c>
      <c r="O25" s="460">
        <f t="shared" si="0"/>
        <v>0</v>
      </c>
      <c r="P25" s="460">
        <f t="shared" si="0"/>
        <v>4161</v>
      </c>
      <c r="Q25" s="460">
        <f t="shared" si="4"/>
        <v>16531653</v>
      </c>
    </row>
    <row r="26" spans="1:17" s="388" customFormat="1" ht="14.25">
      <c r="A26" s="383">
        <v>16</v>
      </c>
      <c r="B26" s="406" t="s">
        <v>920</v>
      </c>
      <c r="C26" s="460">
        <v>72171</v>
      </c>
      <c r="D26" s="460">
        <v>0</v>
      </c>
      <c r="E26" s="460">
        <v>0</v>
      </c>
      <c r="F26" s="460">
        <v>934</v>
      </c>
      <c r="G26" s="460">
        <f t="shared" si="1"/>
        <v>73105</v>
      </c>
      <c r="H26" s="461">
        <v>41995</v>
      </c>
      <c r="I26" s="460">
        <v>0</v>
      </c>
      <c r="J26" s="460">
        <v>0</v>
      </c>
      <c r="K26" s="460">
        <v>543</v>
      </c>
      <c r="L26" s="460">
        <f t="shared" si="2"/>
        <v>42538</v>
      </c>
      <c r="M26" s="460">
        <f t="shared" si="3"/>
        <v>9196905</v>
      </c>
      <c r="N26" s="460">
        <f t="shared" si="0"/>
        <v>0</v>
      </c>
      <c r="O26" s="460">
        <f t="shared" si="0"/>
        <v>0</v>
      </c>
      <c r="P26" s="460">
        <f t="shared" si="0"/>
        <v>118917</v>
      </c>
      <c r="Q26" s="460">
        <f t="shared" si="4"/>
        <v>9315822</v>
      </c>
    </row>
    <row r="27" spans="1:17" s="388" customFormat="1" ht="14.25">
      <c r="A27" s="383">
        <v>17</v>
      </c>
      <c r="B27" s="406" t="s">
        <v>921</v>
      </c>
      <c r="C27" s="460">
        <v>194579</v>
      </c>
      <c r="D27" s="460">
        <v>0</v>
      </c>
      <c r="E27" s="460">
        <v>0</v>
      </c>
      <c r="F27" s="460">
        <v>4187</v>
      </c>
      <c r="G27" s="460">
        <f t="shared" si="1"/>
        <v>198766</v>
      </c>
      <c r="H27" s="461">
        <v>145570</v>
      </c>
      <c r="I27" s="460">
        <v>0</v>
      </c>
      <c r="J27" s="460">
        <v>0</v>
      </c>
      <c r="K27" s="460">
        <v>3132</v>
      </c>
      <c r="L27" s="460">
        <f t="shared" si="2"/>
        <v>148702</v>
      </c>
      <c r="M27" s="460">
        <f t="shared" si="3"/>
        <v>31879830</v>
      </c>
      <c r="N27" s="460">
        <f t="shared" si="3"/>
        <v>0</v>
      </c>
      <c r="O27" s="460">
        <f t="shared" si="3"/>
        <v>0</v>
      </c>
      <c r="P27" s="460">
        <f t="shared" si="3"/>
        <v>685908</v>
      </c>
      <c r="Q27" s="460">
        <f t="shared" si="4"/>
        <v>32565738</v>
      </c>
    </row>
    <row r="28" spans="1:17" s="388" customFormat="1" ht="14.25">
      <c r="A28" s="383">
        <v>18</v>
      </c>
      <c r="B28" s="406" t="s">
        <v>922</v>
      </c>
      <c r="C28" s="460">
        <v>71361</v>
      </c>
      <c r="D28" s="460">
        <v>0</v>
      </c>
      <c r="E28" s="460">
        <v>0</v>
      </c>
      <c r="F28" s="460">
        <v>4329</v>
      </c>
      <c r="G28" s="460">
        <f t="shared" si="1"/>
        <v>75690</v>
      </c>
      <c r="H28" s="461">
        <v>45401</v>
      </c>
      <c r="I28" s="460">
        <v>0</v>
      </c>
      <c r="J28" s="460">
        <v>0</v>
      </c>
      <c r="K28" s="460">
        <v>2754</v>
      </c>
      <c r="L28" s="460">
        <f t="shared" si="2"/>
        <v>48155</v>
      </c>
      <c r="M28" s="460">
        <f t="shared" si="3"/>
        <v>9942819</v>
      </c>
      <c r="N28" s="460">
        <f t="shared" si="3"/>
        <v>0</v>
      </c>
      <c r="O28" s="460">
        <f t="shared" si="3"/>
        <v>0</v>
      </c>
      <c r="P28" s="460">
        <f t="shared" si="3"/>
        <v>603126</v>
      </c>
      <c r="Q28" s="460">
        <f t="shared" si="4"/>
        <v>10545945</v>
      </c>
    </row>
    <row r="29" spans="1:17" s="388" customFormat="1" ht="14.25">
      <c r="A29" s="383">
        <v>19</v>
      </c>
      <c r="B29" s="406" t="s">
        <v>923</v>
      </c>
      <c r="C29" s="460">
        <v>138822</v>
      </c>
      <c r="D29" s="460">
        <v>0</v>
      </c>
      <c r="E29" s="460">
        <v>0</v>
      </c>
      <c r="F29" s="460">
        <v>1119</v>
      </c>
      <c r="G29" s="460">
        <f t="shared" si="1"/>
        <v>139941</v>
      </c>
      <c r="H29" s="461">
        <v>103435</v>
      </c>
      <c r="I29" s="460">
        <v>0</v>
      </c>
      <c r="J29" s="460">
        <v>0</v>
      </c>
      <c r="K29" s="460">
        <v>834</v>
      </c>
      <c r="L29" s="460">
        <f t="shared" si="2"/>
        <v>104269</v>
      </c>
      <c r="M29" s="460">
        <f t="shared" si="3"/>
        <v>22652265</v>
      </c>
      <c r="N29" s="460">
        <f t="shared" si="3"/>
        <v>0</v>
      </c>
      <c r="O29" s="460">
        <f t="shared" si="3"/>
        <v>0</v>
      </c>
      <c r="P29" s="460">
        <f t="shared" si="3"/>
        <v>182646</v>
      </c>
      <c r="Q29" s="460">
        <f t="shared" si="4"/>
        <v>22834911</v>
      </c>
    </row>
    <row r="30" spans="1:17" s="388" customFormat="1" ht="14.25">
      <c r="A30" s="383">
        <v>20</v>
      </c>
      <c r="B30" s="406" t="s">
        <v>924</v>
      </c>
      <c r="C30" s="460">
        <v>97964</v>
      </c>
      <c r="D30" s="460">
        <v>0</v>
      </c>
      <c r="E30" s="460">
        <v>243</v>
      </c>
      <c r="F30" s="460">
        <v>2264</v>
      </c>
      <c r="G30" s="460">
        <f t="shared" si="1"/>
        <v>100471</v>
      </c>
      <c r="H30" s="461">
        <v>72209</v>
      </c>
      <c r="I30" s="460">
        <v>0</v>
      </c>
      <c r="J30" s="460">
        <v>179</v>
      </c>
      <c r="K30" s="460">
        <v>1669</v>
      </c>
      <c r="L30" s="460">
        <f t="shared" si="2"/>
        <v>74057</v>
      </c>
      <c r="M30" s="460">
        <f t="shared" si="3"/>
        <v>15813771</v>
      </c>
      <c r="N30" s="460">
        <f t="shared" si="3"/>
        <v>0</v>
      </c>
      <c r="O30" s="460">
        <f t="shared" si="3"/>
        <v>39201</v>
      </c>
      <c r="P30" s="460">
        <f t="shared" si="3"/>
        <v>365511</v>
      </c>
      <c r="Q30" s="460">
        <f t="shared" si="4"/>
        <v>16218483</v>
      </c>
    </row>
    <row r="31" spans="1:17" s="388" customFormat="1" ht="14.25">
      <c r="A31" s="383">
        <v>21</v>
      </c>
      <c r="B31" s="406" t="s">
        <v>925</v>
      </c>
      <c r="C31" s="460">
        <v>59341</v>
      </c>
      <c r="D31" s="460">
        <v>0</v>
      </c>
      <c r="E31" s="460">
        <v>0</v>
      </c>
      <c r="F31" s="460">
        <v>1182</v>
      </c>
      <c r="G31" s="460">
        <f t="shared" si="1"/>
        <v>60523</v>
      </c>
      <c r="H31" s="461">
        <v>49282</v>
      </c>
      <c r="I31" s="460">
        <v>0</v>
      </c>
      <c r="J31" s="460">
        <v>0</v>
      </c>
      <c r="K31" s="460">
        <v>982</v>
      </c>
      <c r="L31" s="460">
        <f t="shared" si="2"/>
        <v>50264</v>
      </c>
      <c r="M31" s="460">
        <f t="shared" si="3"/>
        <v>10792758</v>
      </c>
      <c r="N31" s="460">
        <f t="shared" si="3"/>
        <v>0</v>
      </c>
      <c r="O31" s="460">
        <f t="shared" si="3"/>
        <v>0</v>
      </c>
      <c r="P31" s="460">
        <f t="shared" si="3"/>
        <v>215058</v>
      </c>
      <c r="Q31" s="460">
        <f t="shared" si="4"/>
        <v>11007816</v>
      </c>
    </row>
    <row r="32" spans="1:17" s="388" customFormat="1" ht="14.25">
      <c r="A32" s="383">
        <v>22</v>
      </c>
      <c r="B32" s="406" t="s">
        <v>926</v>
      </c>
      <c r="C32" s="460">
        <v>203847</v>
      </c>
      <c r="D32" s="460">
        <v>0</v>
      </c>
      <c r="E32" s="460">
        <v>0</v>
      </c>
      <c r="F32" s="460">
        <v>6428</v>
      </c>
      <c r="G32" s="460">
        <f t="shared" si="1"/>
        <v>210275</v>
      </c>
      <c r="H32" s="461">
        <v>154892</v>
      </c>
      <c r="I32" s="460">
        <v>0</v>
      </c>
      <c r="J32" s="460">
        <v>0</v>
      </c>
      <c r="K32" s="460">
        <v>4884</v>
      </c>
      <c r="L32" s="460">
        <f t="shared" si="2"/>
        <v>159776</v>
      </c>
      <c r="M32" s="460">
        <f t="shared" si="3"/>
        <v>33921348</v>
      </c>
      <c r="N32" s="460">
        <f t="shared" si="3"/>
        <v>0</v>
      </c>
      <c r="O32" s="460">
        <f t="shared" si="3"/>
        <v>0</v>
      </c>
      <c r="P32" s="460">
        <f t="shared" si="3"/>
        <v>1069596</v>
      </c>
      <c r="Q32" s="460">
        <f t="shared" si="4"/>
        <v>34990944</v>
      </c>
    </row>
    <row r="33" spans="1:17" s="388" customFormat="1" ht="14.25">
      <c r="A33" s="383">
        <v>23</v>
      </c>
      <c r="B33" s="406" t="s">
        <v>927</v>
      </c>
      <c r="C33" s="460">
        <v>88603</v>
      </c>
      <c r="D33" s="460">
        <v>0</v>
      </c>
      <c r="E33" s="460">
        <v>0</v>
      </c>
      <c r="F33" s="460">
        <v>1241</v>
      </c>
      <c r="G33" s="460">
        <f t="shared" si="1"/>
        <v>89844</v>
      </c>
      <c r="H33" s="461">
        <v>61678</v>
      </c>
      <c r="I33" s="460">
        <v>0</v>
      </c>
      <c r="J33" s="460">
        <v>0</v>
      </c>
      <c r="K33" s="460">
        <v>864</v>
      </c>
      <c r="L33" s="460">
        <f t="shared" si="2"/>
        <v>62542</v>
      </c>
      <c r="M33" s="460">
        <f t="shared" si="3"/>
        <v>13507482</v>
      </c>
      <c r="N33" s="460">
        <f t="shared" si="3"/>
        <v>0</v>
      </c>
      <c r="O33" s="460">
        <f t="shared" si="3"/>
        <v>0</v>
      </c>
      <c r="P33" s="460">
        <f t="shared" si="3"/>
        <v>189216</v>
      </c>
      <c r="Q33" s="460">
        <f t="shared" si="4"/>
        <v>13696698</v>
      </c>
    </row>
    <row r="34" spans="1:17" s="388" customFormat="1" ht="14.25">
      <c r="A34" s="383">
        <v>24</v>
      </c>
      <c r="B34" s="406" t="s">
        <v>928</v>
      </c>
      <c r="C34" s="460">
        <v>65353</v>
      </c>
      <c r="D34" s="460">
        <v>0</v>
      </c>
      <c r="E34" s="460">
        <v>0</v>
      </c>
      <c r="F34" s="460">
        <v>3862</v>
      </c>
      <c r="G34" s="460">
        <f t="shared" si="1"/>
        <v>69215</v>
      </c>
      <c r="H34" s="461">
        <v>48309</v>
      </c>
      <c r="I34" s="460">
        <v>0</v>
      </c>
      <c r="J34" s="460">
        <v>0</v>
      </c>
      <c r="K34" s="460">
        <v>2855</v>
      </c>
      <c r="L34" s="460">
        <f t="shared" si="2"/>
        <v>51164</v>
      </c>
      <c r="M34" s="460">
        <f t="shared" si="3"/>
        <v>10579671</v>
      </c>
      <c r="N34" s="460">
        <f t="shared" si="3"/>
        <v>0</v>
      </c>
      <c r="O34" s="460">
        <f t="shared" si="3"/>
        <v>0</v>
      </c>
      <c r="P34" s="460">
        <f t="shared" si="3"/>
        <v>625245</v>
      </c>
      <c r="Q34" s="460">
        <f t="shared" si="4"/>
        <v>11204916</v>
      </c>
    </row>
    <row r="35" spans="1:17" s="388" customFormat="1" ht="14.25">
      <c r="A35" s="383">
        <v>25</v>
      </c>
      <c r="B35" s="406" t="s">
        <v>929</v>
      </c>
      <c r="C35" s="460">
        <v>162507</v>
      </c>
      <c r="D35" s="460">
        <v>0</v>
      </c>
      <c r="E35" s="460">
        <v>0</v>
      </c>
      <c r="F35" s="460">
        <v>10554</v>
      </c>
      <c r="G35" s="460">
        <f t="shared" si="1"/>
        <v>173061</v>
      </c>
      <c r="H35" s="461">
        <v>117589</v>
      </c>
      <c r="I35" s="460">
        <v>0</v>
      </c>
      <c r="J35" s="460">
        <v>0</v>
      </c>
      <c r="K35" s="460">
        <v>7637</v>
      </c>
      <c r="L35" s="460">
        <f t="shared" si="2"/>
        <v>125226</v>
      </c>
      <c r="M35" s="460">
        <f t="shared" si="3"/>
        <v>25751991</v>
      </c>
      <c r="N35" s="460">
        <f t="shared" si="3"/>
        <v>0</v>
      </c>
      <c r="O35" s="460">
        <f t="shared" si="3"/>
        <v>0</v>
      </c>
      <c r="P35" s="460">
        <f t="shared" si="3"/>
        <v>1672503</v>
      </c>
      <c r="Q35" s="460">
        <f t="shared" si="4"/>
        <v>27424494</v>
      </c>
    </row>
    <row r="36" spans="1:17" s="388" customFormat="1" ht="14.25">
      <c r="A36" s="383">
        <v>26</v>
      </c>
      <c r="B36" s="406" t="s">
        <v>930</v>
      </c>
      <c r="C36" s="460">
        <v>117728</v>
      </c>
      <c r="D36" s="460">
        <v>0</v>
      </c>
      <c r="E36" s="460">
        <v>0</v>
      </c>
      <c r="F36" s="460">
        <v>1473</v>
      </c>
      <c r="G36" s="460">
        <f t="shared" si="1"/>
        <v>119201</v>
      </c>
      <c r="H36" s="461">
        <v>83956</v>
      </c>
      <c r="I36" s="460">
        <v>0</v>
      </c>
      <c r="J36" s="460">
        <v>0</v>
      </c>
      <c r="K36" s="460">
        <v>1050</v>
      </c>
      <c r="L36" s="460">
        <f t="shared" si="2"/>
        <v>85006</v>
      </c>
      <c r="M36" s="460">
        <f t="shared" si="3"/>
        <v>18386364</v>
      </c>
      <c r="N36" s="460">
        <f t="shared" si="3"/>
        <v>0</v>
      </c>
      <c r="O36" s="460">
        <f t="shared" si="3"/>
        <v>0</v>
      </c>
      <c r="P36" s="460">
        <f t="shared" si="3"/>
        <v>229950</v>
      </c>
      <c r="Q36" s="460">
        <f t="shared" si="4"/>
        <v>18616314</v>
      </c>
    </row>
    <row r="37" spans="1:17" s="388" customFormat="1" ht="14.25">
      <c r="A37" s="383">
        <v>27</v>
      </c>
      <c r="B37" s="406" t="s">
        <v>931</v>
      </c>
      <c r="C37" s="460">
        <v>85547</v>
      </c>
      <c r="D37" s="460">
        <v>0</v>
      </c>
      <c r="E37" s="460">
        <v>0</v>
      </c>
      <c r="F37" s="460">
        <v>554</v>
      </c>
      <c r="G37" s="460">
        <f t="shared" si="1"/>
        <v>86101</v>
      </c>
      <c r="H37" s="461">
        <v>67665</v>
      </c>
      <c r="I37" s="460">
        <v>0</v>
      </c>
      <c r="J37" s="460">
        <v>0</v>
      </c>
      <c r="K37" s="460">
        <v>438</v>
      </c>
      <c r="L37" s="460">
        <f t="shared" si="2"/>
        <v>68103</v>
      </c>
      <c r="M37" s="460">
        <f t="shared" si="3"/>
        <v>14818635</v>
      </c>
      <c r="N37" s="460">
        <f t="shared" si="3"/>
        <v>0</v>
      </c>
      <c r="O37" s="460">
        <f t="shared" si="3"/>
        <v>0</v>
      </c>
      <c r="P37" s="460">
        <f t="shared" si="3"/>
        <v>95922</v>
      </c>
      <c r="Q37" s="460">
        <f t="shared" si="4"/>
        <v>14914557</v>
      </c>
    </row>
    <row r="38" spans="1:17" s="388" customFormat="1" ht="14.25">
      <c r="A38" s="383">
        <v>28</v>
      </c>
      <c r="B38" s="406" t="s">
        <v>932</v>
      </c>
      <c r="C38" s="460">
        <v>91295</v>
      </c>
      <c r="D38" s="460">
        <v>0</v>
      </c>
      <c r="E38" s="460">
        <v>0</v>
      </c>
      <c r="F38" s="460">
        <v>308</v>
      </c>
      <c r="G38" s="460">
        <f t="shared" si="1"/>
        <v>91603</v>
      </c>
      <c r="H38" s="461">
        <v>65151</v>
      </c>
      <c r="I38" s="460">
        <v>0</v>
      </c>
      <c r="J38" s="460">
        <v>0</v>
      </c>
      <c r="K38" s="460">
        <v>220</v>
      </c>
      <c r="L38" s="460">
        <f t="shared" si="2"/>
        <v>65371</v>
      </c>
      <c r="M38" s="460">
        <f t="shared" si="3"/>
        <v>14268069</v>
      </c>
      <c r="N38" s="460">
        <f t="shared" si="3"/>
        <v>0</v>
      </c>
      <c r="O38" s="460">
        <f t="shared" si="3"/>
        <v>0</v>
      </c>
      <c r="P38" s="460">
        <f t="shared" si="3"/>
        <v>48180</v>
      </c>
      <c r="Q38" s="460">
        <f t="shared" si="4"/>
        <v>14316249</v>
      </c>
    </row>
    <row r="39" spans="1:17" s="388" customFormat="1" ht="14.25">
      <c r="A39" s="383">
        <v>29</v>
      </c>
      <c r="B39" s="406" t="s">
        <v>933</v>
      </c>
      <c r="C39" s="460">
        <v>68874</v>
      </c>
      <c r="D39" s="460">
        <v>0</v>
      </c>
      <c r="E39" s="460">
        <v>0</v>
      </c>
      <c r="F39" s="460">
        <v>6294</v>
      </c>
      <c r="G39" s="460">
        <f t="shared" si="1"/>
        <v>75168</v>
      </c>
      <c r="H39" s="461">
        <v>47919</v>
      </c>
      <c r="I39" s="460">
        <v>0</v>
      </c>
      <c r="J39" s="460">
        <v>0</v>
      </c>
      <c r="K39" s="460">
        <v>4379</v>
      </c>
      <c r="L39" s="460">
        <f t="shared" si="2"/>
        <v>52298</v>
      </c>
      <c r="M39" s="460">
        <f t="shared" si="3"/>
        <v>10494261</v>
      </c>
      <c r="N39" s="460">
        <f t="shared" si="3"/>
        <v>0</v>
      </c>
      <c r="O39" s="460">
        <f t="shared" si="3"/>
        <v>0</v>
      </c>
      <c r="P39" s="460">
        <f t="shared" si="3"/>
        <v>959001</v>
      </c>
      <c r="Q39" s="460">
        <f t="shared" si="4"/>
        <v>11453262</v>
      </c>
    </row>
    <row r="40" spans="1:17" s="388" customFormat="1" ht="14.25">
      <c r="A40" s="383">
        <v>30</v>
      </c>
      <c r="B40" s="406" t="s">
        <v>934</v>
      </c>
      <c r="C40" s="460">
        <v>96886</v>
      </c>
      <c r="D40" s="460">
        <v>0</v>
      </c>
      <c r="E40" s="460">
        <v>0</v>
      </c>
      <c r="F40" s="460">
        <v>2407</v>
      </c>
      <c r="G40" s="460">
        <f t="shared" si="1"/>
        <v>99293</v>
      </c>
      <c r="H40" s="461">
        <v>66993</v>
      </c>
      <c r="I40" s="460">
        <v>0</v>
      </c>
      <c r="J40" s="460">
        <v>0</v>
      </c>
      <c r="K40" s="460">
        <v>1664</v>
      </c>
      <c r="L40" s="460">
        <f t="shared" si="2"/>
        <v>68657</v>
      </c>
      <c r="M40" s="460">
        <f t="shared" si="3"/>
        <v>14671467</v>
      </c>
      <c r="N40" s="460">
        <f t="shared" si="3"/>
        <v>0</v>
      </c>
      <c r="O40" s="460">
        <f t="shared" si="3"/>
        <v>0</v>
      </c>
      <c r="P40" s="460">
        <f t="shared" si="3"/>
        <v>364416</v>
      </c>
      <c r="Q40" s="460">
        <f t="shared" si="4"/>
        <v>15035883</v>
      </c>
    </row>
    <row r="41" spans="1:17" s="388" customFormat="1" ht="14.25">
      <c r="A41" s="383">
        <v>31</v>
      </c>
      <c r="B41" s="406" t="s">
        <v>935</v>
      </c>
      <c r="C41" s="460">
        <v>80303</v>
      </c>
      <c r="D41" s="460">
        <v>0</v>
      </c>
      <c r="E41" s="460">
        <v>0</v>
      </c>
      <c r="F41" s="460">
        <v>211</v>
      </c>
      <c r="G41" s="460">
        <f t="shared" si="1"/>
        <v>80514</v>
      </c>
      <c r="H41" s="461">
        <v>55975</v>
      </c>
      <c r="I41" s="460">
        <v>0</v>
      </c>
      <c r="J41" s="460">
        <v>0</v>
      </c>
      <c r="K41" s="460">
        <v>147</v>
      </c>
      <c r="L41" s="460">
        <f t="shared" si="2"/>
        <v>56122</v>
      </c>
      <c r="M41" s="460">
        <f t="shared" si="3"/>
        <v>12258525</v>
      </c>
      <c r="N41" s="460">
        <f t="shared" si="3"/>
        <v>0</v>
      </c>
      <c r="O41" s="460">
        <f t="shared" si="3"/>
        <v>0</v>
      </c>
      <c r="P41" s="460">
        <f t="shared" si="3"/>
        <v>32193</v>
      </c>
      <c r="Q41" s="460">
        <f t="shared" si="4"/>
        <v>12290718</v>
      </c>
    </row>
    <row r="42" spans="1:17" ht="14.25">
      <c r="A42" s="383">
        <v>32</v>
      </c>
      <c r="B42" s="406" t="s">
        <v>936</v>
      </c>
      <c r="C42" s="460">
        <v>67283</v>
      </c>
      <c r="D42" s="460">
        <v>0</v>
      </c>
      <c r="E42" s="460">
        <v>0</v>
      </c>
      <c r="F42" s="460">
        <v>7824</v>
      </c>
      <c r="G42" s="460">
        <f t="shared" si="1"/>
        <v>75107</v>
      </c>
      <c r="H42" s="461">
        <v>53795</v>
      </c>
      <c r="I42" s="460">
        <v>0</v>
      </c>
      <c r="J42" s="460">
        <v>0</v>
      </c>
      <c r="K42" s="460">
        <v>6255</v>
      </c>
      <c r="L42" s="460">
        <f t="shared" si="2"/>
        <v>60050</v>
      </c>
      <c r="M42" s="460">
        <f t="shared" si="3"/>
        <v>11781105</v>
      </c>
      <c r="N42" s="460">
        <f t="shared" si="3"/>
        <v>0</v>
      </c>
      <c r="O42" s="460">
        <f t="shared" si="3"/>
        <v>0</v>
      </c>
      <c r="P42" s="460">
        <f t="shared" si="3"/>
        <v>1369845</v>
      </c>
      <c r="Q42" s="460">
        <f t="shared" si="4"/>
        <v>13150950</v>
      </c>
    </row>
    <row r="43" spans="1:17" ht="14.25">
      <c r="A43" s="383">
        <v>33</v>
      </c>
      <c r="B43" s="406" t="s">
        <v>937</v>
      </c>
      <c r="C43" s="460">
        <v>237832</v>
      </c>
      <c r="D43" s="460">
        <v>0</v>
      </c>
      <c r="E43" s="460">
        <v>15560</v>
      </c>
      <c r="F43" s="460">
        <v>959</v>
      </c>
      <c r="G43" s="460">
        <f t="shared" si="1"/>
        <v>254351</v>
      </c>
      <c r="H43" s="461">
        <v>159143</v>
      </c>
      <c r="I43" s="460">
        <v>0</v>
      </c>
      <c r="J43" s="460">
        <v>10412</v>
      </c>
      <c r="K43" s="460">
        <v>641</v>
      </c>
      <c r="L43" s="460">
        <f t="shared" si="2"/>
        <v>170196</v>
      </c>
      <c r="M43" s="460">
        <f t="shared" si="3"/>
        <v>34852317</v>
      </c>
      <c r="N43" s="460">
        <f t="shared" si="3"/>
        <v>0</v>
      </c>
      <c r="O43" s="460">
        <f t="shared" si="3"/>
        <v>2280228</v>
      </c>
      <c r="P43" s="460">
        <f t="shared" si="3"/>
        <v>140379</v>
      </c>
      <c r="Q43" s="460">
        <f t="shared" si="4"/>
        <v>37272924</v>
      </c>
    </row>
    <row r="44" spans="1:17">
      <c r="A44" s="3" t="s">
        <v>19</v>
      </c>
      <c r="B44" s="18"/>
      <c r="C44" s="460">
        <f>SUM(C11:C43)</f>
        <v>4011787</v>
      </c>
      <c r="D44" s="460">
        <f t="shared" ref="D44:Q44" si="5">SUM(D11:D43)</f>
        <v>0</v>
      </c>
      <c r="E44" s="460">
        <f t="shared" si="5"/>
        <v>24136</v>
      </c>
      <c r="F44" s="460">
        <f t="shared" si="5"/>
        <v>100652</v>
      </c>
      <c r="G44" s="460">
        <f t="shared" si="5"/>
        <v>4136575</v>
      </c>
      <c r="H44" s="460">
        <f t="shared" si="5"/>
        <v>2853843</v>
      </c>
      <c r="I44" s="460">
        <f t="shared" si="5"/>
        <v>0</v>
      </c>
      <c r="J44" s="460">
        <f t="shared" si="5"/>
        <v>14373</v>
      </c>
      <c r="K44" s="460">
        <f t="shared" si="5"/>
        <v>74287</v>
      </c>
      <c r="L44" s="460">
        <f t="shared" si="5"/>
        <v>2942503</v>
      </c>
      <c r="M44" s="460">
        <f t="shared" si="5"/>
        <v>624991617</v>
      </c>
      <c r="N44" s="460">
        <f t="shared" si="5"/>
        <v>0</v>
      </c>
      <c r="O44" s="460">
        <f t="shared" si="5"/>
        <v>3147687</v>
      </c>
      <c r="P44" s="460">
        <f t="shared" si="5"/>
        <v>16268853</v>
      </c>
      <c r="Q44" s="460">
        <f t="shared" si="5"/>
        <v>644408157</v>
      </c>
    </row>
    <row r="45" spans="1:17">
      <c r="A45" s="7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>
      <c r="A46" s="10" t="s">
        <v>8</v>
      </c>
      <c r="B46"/>
      <c r="C46"/>
      <c r="D46"/>
    </row>
    <row r="47" spans="1:17">
      <c r="A47" t="s">
        <v>9</v>
      </c>
      <c r="B47"/>
      <c r="C47"/>
      <c r="D47"/>
    </row>
    <row r="48" spans="1:17">
      <c r="A48" t="s">
        <v>10</v>
      </c>
      <c r="B48"/>
      <c r="C48"/>
      <c r="D48"/>
      <c r="I48" s="11"/>
      <c r="J48" s="11"/>
      <c r="K48" s="11"/>
      <c r="L48" s="11"/>
    </row>
    <row r="49" spans="1:17" customFormat="1">
      <c r="A49" s="15" t="s">
        <v>434</v>
      </c>
      <c r="J49" s="11"/>
      <c r="K49" s="11"/>
      <c r="L49" s="11"/>
    </row>
    <row r="50" spans="1:17" customFormat="1">
      <c r="C50" s="15" t="s">
        <v>435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1:17">
      <c r="A51" s="14" t="s">
        <v>12</v>
      </c>
      <c r="B51" s="14"/>
      <c r="C51" s="14"/>
      <c r="D51" s="14"/>
      <c r="E51" s="14"/>
      <c r="F51" s="14"/>
      <c r="G51" s="14"/>
      <c r="I51" s="14"/>
      <c r="O51" s="617" t="s">
        <v>13</v>
      </c>
      <c r="P51" s="617"/>
      <c r="Q51" s="618"/>
    </row>
    <row r="52" spans="1:17" ht="12.75" customHeight="1">
      <c r="A52" s="617" t="s">
        <v>14</v>
      </c>
      <c r="B52" s="617"/>
      <c r="C52" s="617"/>
      <c r="D52" s="617"/>
      <c r="E52" s="617"/>
      <c r="F52" s="617"/>
      <c r="G52" s="617"/>
      <c r="H52" s="617"/>
      <c r="I52" s="617"/>
      <c r="J52" s="617"/>
      <c r="K52" s="617"/>
      <c r="L52" s="617"/>
      <c r="M52" s="617"/>
      <c r="N52" s="617"/>
      <c r="O52" s="617"/>
      <c r="P52" s="617"/>
      <c r="Q52" s="617"/>
    </row>
    <row r="53" spans="1:17">
      <c r="A53" s="613" t="s">
        <v>94</v>
      </c>
      <c r="B53" s="613"/>
      <c r="C53" s="613"/>
      <c r="D53" s="613"/>
      <c r="E53" s="613"/>
      <c r="F53" s="613"/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13"/>
    </row>
    <row r="54" spans="1:17">
      <c r="A54" s="14"/>
      <c r="B54" s="14"/>
      <c r="C54" s="14"/>
      <c r="D54" s="14"/>
      <c r="E54" s="14"/>
      <c r="F54" s="14"/>
      <c r="N54" s="600" t="s">
        <v>86</v>
      </c>
      <c r="O54" s="600"/>
      <c r="P54" s="600"/>
      <c r="Q54" s="600"/>
    </row>
    <row r="55" spans="1:17">
      <c r="A55" s="696"/>
      <c r="B55" s="696"/>
      <c r="C55" s="696"/>
      <c r="D55" s="696"/>
      <c r="E55" s="696"/>
      <c r="F55" s="696"/>
      <c r="G55" s="696"/>
      <c r="H55" s="696"/>
      <c r="I55" s="696"/>
      <c r="J55" s="696"/>
      <c r="K55" s="696"/>
      <c r="L55" s="696"/>
    </row>
    <row r="58" spans="1:17">
      <c r="F58" s="454"/>
    </row>
  </sheetData>
  <mergeCells count="16">
    <mergeCell ref="A5:O5"/>
    <mergeCell ref="A55:L55"/>
    <mergeCell ref="O1:Q1"/>
    <mergeCell ref="A2:L2"/>
    <mergeCell ref="A3:L3"/>
    <mergeCell ref="A8:A9"/>
    <mergeCell ref="B8:B9"/>
    <mergeCell ref="C8:G8"/>
    <mergeCell ref="H8:L8"/>
    <mergeCell ref="M8:Q8"/>
    <mergeCell ref="N54:Q54"/>
    <mergeCell ref="A53:Q53"/>
    <mergeCell ref="A7:B7"/>
    <mergeCell ref="O51:Q51"/>
    <mergeCell ref="A52:Q52"/>
    <mergeCell ref="N7:Q7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6"/>
  <sheetViews>
    <sheetView topLeftCell="B1" zoomScaleSheetLayoutView="80" workbookViewId="0">
      <selection activeCell="T1" sqref="T1"/>
    </sheetView>
  </sheetViews>
  <sheetFormatPr defaultRowHeight="12.75"/>
  <cols>
    <col min="1" max="1" width="7.140625" style="15" customWidth="1"/>
    <col min="2" max="2" width="15.28515625" style="15" customWidth="1"/>
    <col min="3" max="3" width="9.5703125" style="15" customWidth="1"/>
    <col min="4" max="4" width="9.28515625" style="15" customWidth="1"/>
    <col min="5" max="6" width="9.140625" style="15"/>
    <col min="7" max="7" width="10.85546875" style="15" customWidth="1"/>
    <col min="8" max="8" width="10.28515625" style="15" customWidth="1"/>
    <col min="9" max="9" width="10.85546875" style="15" customWidth="1"/>
    <col min="10" max="10" width="10.28515625" style="15" customWidth="1"/>
    <col min="11" max="11" width="11.28515625" style="15" customWidth="1"/>
    <col min="12" max="12" width="11.7109375" style="15" customWidth="1"/>
    <col min="13" max="13" width="9.7109375" style="15" customWidth="1"/>
    <col min="14" max="14" width="8.7109375" style="15" customWidth="1"/>
    <col min="15" max="15" width="8.85546875" style="15" customWidth="1"/>
    <col min="16" max="16" width="9.140625" style="15"/>
    <col min="17" max="17" width="11" style="15" customWidth="1"/>
    <col min="18" max="18" width="9.140625" style="15" hidden="1" customWidth="1"/>
    <col min="19" max="16384" width="9.140625" style="15"/>
  </cols>
  <sheetData>
    <row r="1" spans="1:18" customFormat="1" ht="12.75" customHeight="1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596" t="s">
        <v>63</v>
      </c>
      <c r="P1" s="596"/>
      <c r="Q1" s="596"/>
    </row>
    <row r="2" spans="1:18" customFormat="1" ht="15.75">
      <c r="A2" s="597" t="s">
        <v>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44"/>
      <c r="N2" s="44"/>
      <c r="O2" s="44"/>
      <c r="P2" s="44"/>
    </row>
    <row r="3" spans="1:18" customFormat="1" ht="20.25">
      <c r="A3" s="598" t="s">
        <v>753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43"/>
      <c r="N3" s="43"/>
      <c r="O3" s="43"/>
      <c r="P3" s="43"/>
    </row>
    <row r="4" spans="1:18" customFormat="1" ht="11.25" customHeight="1"/>
    <row r="5" spans="1:18" customFormat="1" ht="15.75">
      <c r="A5" s="695" t="s">
        <v>810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15"/>
      <c r="N5" s="15"/>
      <c r="O5" s="15"/>
      <c r="P5" s="15"/>
    </row>
    <row r="7" spans="1:18" ht="12.6" customHeight="1">
      <c r="A7" s="600" t="s">
        <v>948</v>
      </c>
      <c r="B7" s="600"/>
      <c r="N7" s="684" t="s">
        <v>961</v>
      </c>
      <c r="O7" s="684"/>
      <c r="P7" s="684"/>
      <c r="Q7" s="684"/>
      <c r="R7" s="684"/>
    </row>
    <row r="8" spans="1:18" s="14" customFormat="1" ht="29.45" customHeight="1">
      <c r="A8" s="594" t="s">
        <v>2</v>
      </c>
      <c r="B8" s="594" t="s">
        <v>3</v>
      </c>
      <c r="C8" s="612" t="s">
        <v>772</v>
      </c>
      <c r="D8" s="612"/>
      <c r="E8" s="612"/>
      <c r="F8" s="612"/>
      <c r="G8" s="612"/>
      <c r="H8" s="697" t="s">
        <v>640</v>
      </c>
      <c r="I8" s="612"/>
      <c r="J8" s="612"/>
      <c r="K8" s="612"/>
      <c r="L8" s="612"/>
      <c r="M8" s="698" t="s">
        <v>114</v>
      </c>
      <c r="N8" s="699"/>
      <c r="O8" s="699"/>
      <c r="P8" s="699"/>
      <c r="Q8" s="700"/>
    </row>
    <row r="9" spans="1:18" s="14" customFormat="1" ht="38.25">
      <c r="A9" s="594"/>
      <c r="B9" s="594"/>
      <c r="C9" s="5" t="s">
        <v>215</v>
      </c>
      <c r="D9" s="5" t="s">
        <v>216</v>
      </c>
      <c r="E9" s="5" t="s">
        <v>361</v>
      </c>
      <c r="F9" s="7" t="s">
        <v>222</v>
      </c>
      <c r="G9" s="7" t="s">
        <v>119</v>
      </c>
      <c r="H9" s="5" t="s">
        <v>215</v>
      </c>
      <c r="I9" s="5" t="s">
        <v>216</v>
      </c>
      <c r="J9" s="5" t="s">
        <v>361</v>
      </c>
      <c r="K9" s="5" t="s">
        <v>222</v>
      </c>
      <c r="L9" s="5" t="s">
        <v>120</v>
      </c>
      <c r="M9" s="5" t="s">
        <v>215</v>
      </c>
      <c r="N9" s="5" t="s">
        <v>216</v>
      </c>
      <c r="O9" s="5" t="s">
        <v>361</v>
      </c>
      <c r="P9" s="7" t="s">
        <v>222</v>
      </c>
      <c r="Q9" s="5" t="s">
        <v>121</v>
      </c>
      <c r="R9" s="29"/>
    </row>
    <row r="10" spans="1:18" s="14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8" ht="14.25">
      <c r="A11" s="17">
        <v>1</v>
      </c>
      <c r="B11" s="406" t="s">
        <v>905</v>
      </c>
      <c r="C11" s="430">
        <v>80428</v>
      </c>
      <c r="D11" s="430">
        <v>0</v>
      </c>
      <c r="E11" s="430">
        <v>0</v>
      </c>
      <c r="F11" s="431">
        <v>526</v>
      </c>
      <c r="G11" s="431">
        <f>F11+E11+D11+C11</f>
        <v>80954</v>
      </c>
      <c r="H11" s="490">
        <v>59620</v>
      </c>
      <c r="I11" s="490">
        <v>0</v>
      </c>
      <c r="J11" s="490">
        <v>0</v>
      </c>
      <c r="K11" s="490">
        <v>390</v>
      </c>
      <c r="L11" s="490">
        <f>H11+I11+J11+K11</f>
        <v>60010</v>
      </c>
      <c r="M11" s="490">
        <f>H11*219</f>
        <v>13056780</v>
      </c>
      <c r="N11" s="490">
        <f t="shared" ref="N11:P26" si="0">I11*219</f>
        <v>0</v>
      </c>
      <c r="O11" s="490">
        <f t="shared" si="0"/>
        <v>0</v>
      </c>
      <c r="P11" s="490">
        <f t="shared" si="0"/>
        <v>85410</v>
      </c>
      <c r="Q11" s="490">
        <f>M11+N11+O11+P11</f>
        <v>13142190</v>
      </c>
    </row>
    <row r="12" spans="1:18" ht="14.25">
      <c r="A12" s="17">
        <v>2</v>
      </c>
      <c r="B12" s="406" t="s">
        <v>906</v>
      </c>
      <c r="C12" s="430">
        <v>94246</v>
      </c>
      <c r="D12" s="430">
        <v>0</v>
      </c>
      <c r="E12" s="430">
        <v>0</v>
      </c>
      <c r="F12" s="431">
        <v>149</v>
      </c>
      <c r="G12" s="431">
        <f t="shared" ref="G12:G43" si="1">F12+E12+D12+C12</f>
        <v>94395</v>
      </c>
      <c r="H12" s="490">
        <v>60051</v>
      </c>
      <c r="I12" s="490">
        <v>0</v>
      </c>
      <c r="J12" s="490">
        <v>0</v>
      </c>
      <c r="K12" s="490">
        <v>95</v>
      </c>
      <c r="L12" s="490">
        <f t="shared" ref="L12:L43" si="2">H12+I12+J12+K12</f>
        <v>60146</v>
      </c>
      <c r="M12" s="490">
        <f t="shared" ref="M12:P43" si="3">H12*219</f>
        <v>13151169</v>
      </c>
      <c r="N12" s="490">
        <f t="shared" si="0"/>
        <v>0</v>
      </c>
      <c r="O12" s="490">
        <f t="shared" si="0"/>
        <v>0</v>
      </c>
      <c r="P12" s="490">
        <f t="shared" si="0"/>
        <v>20805</v>
      </c>
      <c r="Q12" s="490">
        <f t="shared" ref="Q12:Q43" si="4">M12+N12+O12+P12</f>
        <v>13171974</v>
      </c>
    </row>
    <row r="13" spans="1:18" ht="14.25">
      <c r="A13" s="17">
        <v>3</v>
      </c>
      <c r="B13" s="406" t="s">
        <v>907</v>
      </c>
      <c r="C13" s="430">
        <v>78870</v>
      </c>
      <c r="D13" s="430">
        <v>0</v>
      </c>
      <c r="E13" s="430">
        <v>1355</v>
      </c>
      <c r="F13" s="431">
        <v>227</v>
      </c>
      <c r="G13" s="431">
        <f t="shared" si="1"/>
        <v>80452</v>
      </c>
      <c r="H13" s="490">
        <v>61393</v>
      </c>
      <c r="I13" s="490">
        <v>0</v>
      </c>
      <c r="J13" s="490">
        <v>1055</v>
      </c>
      <c r="K13" s="490">
        <v>177</v>
      </c>
      <c r="L13" s="490">
        <f t="shared" si="2"/>
        <v>62625</v>
      </c>
      <c r="M13" s="490">
        <f t="shared" si="3"/>
        <v>13445067</v>
      </c>
      <c r="N13" s="490">
        <f t="shared" si="0"/>
        <v>0</v>
      </c>
      <c r="O13" s="490">
        <f t="shared" si="0"/>
        <v>231045</v>
      </c>
      <c r="P13" s="490">
        <f t="shared" si="0"/>
        <v>38763</v>
      </c>
      <c r="Q13" s="490">
        <f t="shared" si="4"/>
        <v>13714875</v>
      </c>
    </row>
    <row r="14" spans="1:18" ht="14.25">
      <c r="A14" s="17">
        <v>4</v>
      </c>
      <c r="B14" s="406" t="s">
        <v>908</v>
      </c>
      <c r="C14" s="430">
        <v>39590</v>
      </c>
      <c r="D14" s="430">
        <v>0</v>
      </c>
      <c r="E14" s="430">
        <v>0</v>
      </c>
      <c r="F14" s="431">
        <v>843</v>
      </c>
      <c r="G14" s="431">
        <f t="shared" si="1"/>
        <v>40433</v>
      </c>
      <c r="H14" s="490">
        <v>35464</v>
      </c>
      <c r="I14" s="490">
        <v>0</v>
      </c>
      <c r="J14" s="490">
        <v>0</v>
      </c>
      <c r="K14" s="490">
        <v>755</v>
      </c>
      <c r="L14" s="490">
        <f t="shared" si="2"/>
        <v>36219</v>
      </c>
      <c r="M14" s="490">
        <f t="shared" si="3"/>
        <v>7766616</v>
      </c>
      <c r="N14" s="490">
        <f t="shared" si="0"/>
        <v>0</v>
      </c>
      <c r="O14" s="490">
        <f t="shared" si="0"/>
        <v>0</v>
      </c>
      <c r="P14" s="490">
        <f t="shared" si="0"/>
        <v>165345</v>
      </c>
      <c r="Q14" s="490">
        <f t="shared" si="4"/>
        <v>7931961</v>
      </c>
    </row>
    <row r="15" spans="1:18" ht="14.25">
      <c r="A15" s="17">
        <v>5</v>
      </c>
      <c r="B15" s="406" t="s">
        <v>909</v>
      </c>
      <c r="C15" s="430">
        <v>127509</v>
      </c>
      <c r="D15" s="430">
        <v>0</v>
      </c>
      <c r="E15" s="430">
        <v>0</v>
      </c>
      <c r="F15" s="431">
        <v>1604</v>
      </c>
      <c r="G15" s="431">
        <f t="shared" si="1"/>
        <v>129113</v>
      </c>
      <c r="H15" s="490">
        <v>113143</v>
      </c>
      <c r="I15" s="490">
        <v>0</v>
      </c>
      <c r="J15" s="490">
        <v>0</v>
      </c>
      <c r="K15" s="490">
        <v>1423</v>
      </c>
      <c r="L15" s="490">
        <f t="shared" si="2"/>
        <v>114566</v>
      </c>
      <c r="M15" s="490">
        <f t="shared" si="3"/>
        <v>24778317</v>
      </c>
      <c r="N15" s="490">
        <f t="shared" si="0"/>
        <v>0</v>
      </c>
      <c r="O15" s="490">
        <f t="shared" si="0"/>
        <v>0</v>
      </c>
      <c r="P15" s="490">
        <f t="shared" si="0"/>
        <v>311637</v>
      </c>
      <c r="Q15" s="490">
        <f t="shared" si="4"/>
        <v>25089954</v>
      </c>
    </row>
    <row r="16" spans="1:18" ht="14.25">
      <c r="A16" s="17">
        <v>6</v>
      </c>
      <c r="B16" s="406" t="s">
        <v>910</v>
      </c>
      <c r="C16" s="430">
        <v>72826</v>
      </c>
      <c r="D16" s="430">
        <v>0</v>
      </c>
      <c r="E16" s="430">
        <v>0</v>
      </c>
      <c r="F16" s="431">
        <v>183</v>
      </c>
      <c r="G16" s="431">
        <f t="shared" si="1"/>
        <v>73009</v>
      </c>
      <c r="H16" s="490">
        <v>49891</v>
      </c>
      <c r="I16" s="490">
        <v>0</v>
      </c>
      <c r="J16" s="490">
        <v>0</v>
      </c>
      <c r="K16" s="490">
        <v>125</v>
      </c>
      <c r="L16" s="490">
        <f t="shared" si="2"/>
        <v>50016</v>
      </c>
      <c r="M16" s="490">
        <f t="shared" si="3"/>
        <v>10926129</v>
      </c>
      <c r="N16" s="490">
        <f t="shared" si="0"/>
        <v>0</v>
      </c>
      <c r="O16" s="490">
        <f t="shared" si="0"/>
        <v>0</v>
      </c>
      <c r="P16" s="490">
        <f t="shared" si="0"/>
        <v>27375</v>
      </c>
      <c r="Q16" s="490">
        <f t="shared" si="4"/>
        <v>10953504</v>
      </c>
    </row>
    <row r="17" spans="1:17" ht="14.25">
      <c r="A17" s="17">
        <v>7</v>
      </c>
      <c r="B17" s="406" t="s">
        <v>911</v>
      </c>
      <c r="C17" s="430">
        <v>95588</v>
      </c>
      <c r="D17" s="430">
        <v>0</v>
      </c>
      <c r="E17" s="430">
        <v>0</v>
      </c>
      <c r="F17" s="431">
        <v>620</v>
      </c>
      <c r="G17" s="431">
        <f t="shared" si="1"/>
        <v>96208</v>
      </c>
      <c r="H17" s="490">
        <v>72423</v>
      </c>
      <c r="I17" s="490">
        <v>0</v>
      </c>
      <c r="J17" s="490">
        <v>0</v>
      </c>
      <c r="K17" s="490">
        <v>470</v>
      </c>
      <c r="L17" s="490">
        <f t="shared" si="2"/>
        <v>72893</v>
      </c>
      <c r="M17" s="490">
        <f t="shared" si="3"/>
        <v>15860637</v>
      </c>
      <c r="N17" s="490">
        <f t="shared" si="0"/>
        <v>0</v>
      </c>
      <c r="O17" s="490">
        <f t="shared" si="0"/>
        <v>0</v>
      </c>
      <c r="P17" s="490">
        <f t="shared" si="0"/>
        <v>102930</v>
      </c>
      <c r="Q17" s="490">
        <f t="shared" si="4"/>
        <v>15963567</v>
      </c>
    </row>
    <row r="18" spans="1:17" ht="14.25">
      <c r="A18" s="17">
        <v>8</v>
      </c>
      <c r="B18" s="406" t="s">
        <v>912</v>
      </c>
      <c r="C18" s="430">
        <v>67502</v>
      </c>
      <c r="D18" s="430">
        <v>0</v>
      </c>
      <c r="E18" s="430">
        <v>0</v>
      </c>
      <c r="F18" s="431">
        <v>312</v>
      </c>
      <c r="G18" s="431">
        <f t="shared" si="1"/>
        <v>67814</v>
      </c>
      <c r="H18" s="490">
        <v>39162</v>
      </c>
      <c r="I18" s="490">
        <v>0</v>
      </c>
      <c r="J18" s="490">
        <v>0</v>
      </c>
      <c r="K18" s="490">
        <v>181</v>
      </c>
      <c r="L18" s="490">
        <f t="shared" si="2"/>
        <v>39343</v>
      </c>
      <c r="M18" s="490">
        <f t="shared" si="3"/>
        <v>8576478</v>
      </c>
      <c r="N18" s="490">
        <f t="shared" si="0"/>
        <v>0</v>
      </c>
      <c r="O18" s="490">
        <f t="shared" si="0"/>
        <v>0</v>
      </c>
      <c r="P18" s="490">
        <f t="shared" si="0"/>
        <v>39639</v>
      </c>
      <c r="Q18" s="490">
        <f t="shared" si="4"/>
        <v>8616117</v>
      </c>
    </row>
    <row r="19" spans="1:17" ht="14.25">
      <c r="A19" s="17">
        <v>9</v>
      </c>
      <c r="B19" s="406" t="s">
        <v>913</v>
      </c>
      <c r="C19" s="430">
        <v>38766</v>
      </c>
      <c r="D19" s="430">
        <v>0</v>
      </c>
      <c r="E19" s="430">
        <v>0</v>
      </c>
      <c r="F19" s="431">
        <v>185</v>
      </c>
      <c r="G19" s="431">
        <f t="shared" si="1"/>
        <v>38951</v>
      </c>
      <c r="H19" s="490">
        <v>33758</v>
      </c>
      <c r="I19" s="490">
        <v>0</v>
      </c>
      <c r="J19" s="490">
        <v>0</v>
      </c>
      <c r="K19" s="490">
        <v>161</v>
      </c>
      <c r="L19" s="490">
        <f t="shared" si="2"/>
        <v>33919</v>
      </c>
      <c r="M19" s="490">
        <f t="shared" si="3"/>
        <v>7393002</v>
      </c>
      <c r="N19" s="490">
        <f t="shared" si="0"/>
        <v>0</v>
      </c>
      <c r="O19" s="490">
        <f t="shared" si="0"/>
        <v>0</v>
      </c>
      <c r="P19" s="490">
        <f t="shared" si="0"/>
        <v>35259</v>
      </c>
      <c r="Q19" s="490">
        <f t="shared" si="4"/>
        <v>7428261</v>
      </c>
    </row>
    <row r="20" spans="1:17" ht="14.25">
      <c r="A20" s="17">
        <v>10</v>
      </c>
      <c r="B20" s="406" t="s">
        <v>914</v>
      </c>
      <c r="C20" s="430">
        <v>54749</v>
      </c>
      <c r="D20" s="430">
        <v>0</v>
      </c>
      <c r="E20" s="430">
        <v>0</v>
      </c>
      <c r="F20" s="431">
        <v>532</v>
      </c>
      <c r="G20" s="431">
        <f t="shared" si="1"/>
        <v>55281</v>
      </c>
      <c r="H20" s="490">
        <v>39813</v>
      </c>
      <c r="I20" s="490">
        <v>0</v>
      </c>
      <c r="J20" s="490">
        <v>0</v>
      </c>
      <c r="K20" s="490">
        <v>387</v>
      </c>
      <c r="L20" s="490">
        <f t="shared" si="2"/>
        <v>40200</v>
      </c>
      <c r="M20" s="490">
        <f t="shared" si="3"/>
        <v>8719047</v>
      </c>
      <c r="N20" s="490">
        <f t="shared" si="0"/>
        <v>0</v>
      </c>
      <c r="O20" s="490">
        <f t="shared" si="0"/>
        <v>0</v>
      </c>
      <c r="P20" s="490">
        <f t="shared" si="0"/>
        <v>84753</v>
      </c>
      <c r="Q20" s="490">
        <f t="shared" si="4"/>
        <v>8803800</v>
      </c>
    </row>
    <row r="21" spans="1:17" ht="14.25">
      <c r="A21" s="17">
        <v>11</v>
      </c>
      <c r="B21" s="406" t="s">
        <v>915</v>
      </c>
      <c r="C21" s="430">
        <v>60866</v>
      </c>
      <c r="D21" s="430">
        <v>0</v>
      </c>
      <c r="E21" s="430">
        <v>0</v>
      </c>
      <c r="F21" s="431">
        <v>282</v>
      </c>
      <c r="G21" s="431">
        <f t="shared" si="1"/>
        <v>61148</v>
      </c>
      <c r="H21" s="490">
        <v>48046</v>
      </c>
      <c r="I21" s="490">
        <v>0</v>
      </c>
      <c r="J21" s="490">
        <v>0</v>
      </c>
      <c r="K21" s="490">
        <v>223</v>
      </c>
      <c r="L21" s="490">
        <f t="shared" si="2"/>
        <v>48269</v>
      </c>
      <c r="M21" s="490">
        <f t="shared" si="3"/>
        <v>10522074</v>
      </c>
      <c r="N21" s="490">
        <f t="shared" si="0"/>
        <v>0</v>
      </c>
      <c r="O21" s="490">
        <f t="shared" si="0"/>
        <v>0</v>
      </c>
      <c r="P21" s="490">
        <f t="shared" si="0"/>
        <v>48837</v>
      </c>
      <c r="Q21" s="490">
        <f t="shared" si="4"/>
        <v>10570911</v>
      </c>
    </row>
    <row r="22" spans="1:17" ht="14.25">
      <c r="A22" s="17">
        <v>12</v>
      </c>
      <c r="B22" s="406" t="s">
        <v>916</v>
      </c>
      <c r="C22" s="430">
        <v>47375</v>
      </c>
      <c r="D22" s="430">
        <v>0</v>
      </c>
      <c r="E22" s="430">
        <v>0</v>
      </c>
      <c r="F22" s="431">
        <v>53</v>
      </c>
      <c r="G22" s="431">
        <f t="shared" si="1"/>
        <v>47428</v>
      </c>
      <c r="H22" s="490">
        <v>35890</v>
      </c>
      <c r="I22" s="490">
        <v>0</v>
      </c>
      <c r="J22" s="490">
        <v>0</v>
      </c>
      <c r="K22" s="490">
        <v>40</v>
      </c>
      <c r="L22" s="490">
        <f t="shared" si="2"/>
        <v>35930</v>
      </c>
      <c r="M22" s="490">
        <f t="shared" si="3"/>
        <v>7859910</v>
      </c>
      <c r="N22" s="490">
        <f t="shared" si="0"/>
        <v>0</v>
      </c>
      <c r="O22" s="490">
        <f t="shared" si="0"/>
        <v>0</v>
      </c>
      <c r="P22" s="490">
        <f t="shared" si="0"/>
        <v>8760</v>
      </c>
      <c r="Q22" s="490">
        <f t="shared" si="4"/>
        <v>7868670</v>
      </c>
    </row>
    <row r="23" spans="1:17" ht="14.25">
      <c r="A23" s="17">
        <v>13</v>
      </c>
      <c r="B23" s="406" t="s">
        <v>917</v>
      </c>
      <c r="C23" s="430">
        <v>47793</v>
      </c>
      <c r="D23" s="430">
        <v>0</v>
      </c>
      <c r="E23" s="430">
        <v>0</v>
      </c>
      <c r="F23" s="431">
        <v>139</v>
      </c>
      <c r="G23" s="431">
        <f t="shared" si="1"/>
        <v>47932</v>
      </c>
      <c r="H23" s="490">
        <v>27324</v>
      </c>
      <c r="I23" s="490">
        <v>0</v>
      </c>
      <c r="J23" s="490">
        <v>0</v>
      </c>
      <c r="K23" s="490">
        <v>79</v>
      </c>
      <c r="L23" s="490">
        <f t="shared" si="2"/>
        <v>27403</v>
      </c>
      <c r="M23" s="490">
        <f t="shared" si="3"/>
        <v>5983956</v>
      </c>
      <c r="N23" s="490">
        <f t="shared" si="0"/>
        <v>0</v>
      </c>
      <c r="O23" s="490">
        <f t="shared" si="0"/>
        <v>0</v>
      </c>
      <c r="P23" s="490">
        <f t="shared" si="0"/>
        <v>17301</v>
      </c>
      <c r="Q23" s="490">
        <f t="shared" si="4"/>
        <v>6001257</v>
      </c>
    </row>
    <row r="24" spans="1:17" ht="14.25">
      <c r="A24" s="17">
        <v>14</v>
      </c>
      <c r="B24" s="406" t="s">
        <v>918</v>
      </c>
      <c r="C24" s="430">
        <v>78300</v>
      </c>
      <c r="D24" s="430">
        <v>0</v>
      </c>
      <c r="E24" s="430">
        <v>0</v>
      </c>
      <c r="F24" s="431">
        <v>78</v>
      </c>
      <c r="G24" s="431">
        <f t="shared" si="1"/>
        <v>78378</v>
      </c>
      <c r="H24" s="490">
        <v>46235</v>
      </c>
      <c r="I24" s="490">
        <v>0</v>
      </c>
      <c r="J24" s="490">
        <v>0</v>
      </c>
      <c r="K24" s="490">
        <v>46</v>
      </c>
      <c r="L24" s="490">
        <f t="shared" si="2"/>
        <v>46281</v>
      </c>
      <c r="M24" s="490">
        <f t="shared" si="3"/>
        <v>10125465</v>
      </c>
      <c r="N24" s="490">
        <f t="shared" si="0"/>
        <v>0</v>
      </c>
      <c r="O24" s="490">
        <f t="shared" si="0"/>
        <v>0</v>
      </c>
      <c r="P24" s="490">
        <f t="shared" si="0"/>
        <v>10074</v>
      </c>
      <c r="Q24" s="490">
        <f t="shared" si="4"/>
        <v>10135539</v>
      </c>
    </row>
    <row r="25" spans="1:17" s="388" customFormat="1" ht="14.25">
      <c r="A25" s="383">
        <v>15</v>
      </c>
      <c r="B25" s="406" t="s">
        <v>919</v>
      </c>
      <c r="C25" s="430">
        <v>53643</v>
      </c>
      <c r="D25" s="430">
        <v>0</v>
      </c>
      <c r="E25" s="430">
        <v>0</v>
      </c>
      <c r="F25" s="431">
        <v>0</v>
      </c>
      <c r="G25" s="431">
        <f t="shared" si="1"/>
        <v>53643</v>
      </c>
      <c r="H25" s="490">
        <v>35055</v>
      </c>
      <c r="I25" s="490">
        <v>0</v>
      </c>
      <c r="J25" s="490">
        <v>0</v>
      </c>
      <c r="K25" s="490">
        <v>0</v>
      </c>
      <c r="L25" s="490">
        <f t="shared" si="2"/>
        <v>35055</v>
      </c>
      <c r="M25" s="490">
        <f t="shared" si="3"/>
        <v>7677045</v>
      </c>
      <c r="N25" s="490">
        <f t="shared" si="0"/>
        <v>0</v>
      </c>
      <c r="O25" s="490">
        <f t="shared" si="0"/>
        <v>0</v>
      </c>
      <c r="P25" s="490">
        <f t="shared" si="0"/>
        <v>0</v>
      </c>
      <c r="Q25" s="490">
        <f t="shared" si="4"/>
        <v>7677045</v>
      </c>
    </row>
    <row r="26" spans="1:17" s="388" customFormat="1" ht="14.25">
      <c r="A26" s="383">
        <v>16</v>
      </c>
      <c r="B26" s="406" t="s">
        <v>920</v>
      </c>
      <c r="C26" s="430">
        <v>44391</v>
      </c>
      <c r="D26" s="430">
        <v>0</v>
      </c>
      <c r="E26" s="430">
        <v>0</v>
      </c>
      <c r="F26" s="431">
        <v>72</v>
      </c>
      <c r="G26" s="431">
        <f t="shared" si="1"/>
        <v>44463</v>
      </c>
      <c r="H26" s="490">
        <v>42761</v>
      </c>
      <c r="I26" s="490">
        <v>0</v>
      </c>
      <c r="J26" s="490">
        <v>0</v>
      </c>
      <c r="K26" s="490">
        <v>69</v>
      </c>
      <c r="L26" s="490">
        <f t="shared" si="2"/>
        <v>42830</v>
      </c>
      <c r="M26" s="490">
        <f t="shared" si="3"/>
        <v>9364659</v>
      </c>
      <c r="N26" s="490">
        <f t="shared" si="0"/>
        <v>0</v>
      </c>
      <c r="O26" s="490">
        <f t="shared" si="0"/>
        <v>0</v>
      </c>
      <c r="P26" s="490">
        <f t="shared" si="0"/>
        <v>15111</v>
      </c>
      <c r="Q26" s="490">
        <f t="shared" si="4"/>
        <v>9379770</v>
      </c>
    </row>
    <row r="27" spans="1:17" s="388" customFormat="1" ht="14.25">
      <c r="A27" s="383">
        <v>17</v>
      </c>
      <c r="B27" s="406" t="s">
        <v>921</v>
      </c>
      <c r="C27" s="430">
        <v>117783</v>
      </c>
      <c r="D27" s="430">
        <v>0</v>
      </c>
      <c r="E27" s="430">
        <v>0</v>
      </c>
      <c r="F27" s="431">
        <v>2344</v>
      </c>
      <c r="G27" s="431">
        <f t="shared" si="1"/>
        <v>120127</v>
      </c>
      <c r="H27" s="490">
        <v>67691</v>
      </c>
      <c r="I27" s="490">
        <v>0</v>
      </c>
      <c r="J27" s="490">
        <v>0</v>
      </c>
      <c r="K27" s="490">
        <v>1347</v>
      </c>
      <c r="L27" s="490">
        <f t="shared" si="2"/>
        <v>69038</v>
      </c>
      <c r="M27" s="490">
        <f t="shared" si="3"/>
        <v>14824329</v>
      </c>
      <c r="N27" s="490">
        <f t="shared" si="3"/>
        <v>0</v>
      </c>
      <c r="O27" s="490">
        <f t="shared" si="3"/>
        <v>0</v>
      </c>
      <c r="P27" s="490">
        <f t="shared" si="3"/>
        <v>294993</v>
      </c>
      <c r="Q27" s="490">
        <f t="shared" si="4"/>
        <v>15119322</v>
      </c>
    </row>
    <row r="28" spans="1:17" s="388" customFormat="1" ht="14.25">
      <c r="A28" s="383">
        <v>18</v>
      </c>
      <c r="B28" s="406" t="s">
        <v>922</v>
      </c>
      <c r="C28" s="430">
        <v>30200</v>
      </c>
      <c r="D28" s="430">
        <v>0</v>
      </c>
      <c r="E28" s="430">
        <v>0</v>
      </c>
      <c r="F28" s="431">
        <v>353</v>
      </c>
      <c r="G28" s="431">
        <f t="shared" si="1"/>
        <v>30553</v>
      </c>
      <c r="H28" s="490">
        <v>22516</v>
      </c>
      <c r="I28" s="490">
        <v>0</v>
      </c>
      <c r="J28" s="490">
        <v>0</v>
      </c>
      <c r="K28" s="490">
        <v>263</v>
      </c>
      <c r="L28" s="490">
        <f t="shared" si="2"/>
        <v>22779</v>
      </c>
      <c r="M28" s="490">
        <f t="shared" si="3"/>
        <v>4931004</v>
      </c>
      <c r="N28" s="490">
        <f t="shared" si="3"/>
        <v>0</v>
      </c>
      <c r="O28" s="490">
        <f t="shared" si="3"/>
        <v>0</v>
      </c>
      <c r="P28" s="490">
        <f t="shared" si="3"/>
        <v>57597</v>
      </c>
      <c r="Q28" s="490">
        <f t="shared" si="4"/>
        <v>4988601</v>
      </c>
    </row>
    <row r="29" spans="1:17" s="388" customFormat="1" ht="14.25">
      <c r="A29" s="383">
        <v>19</v>
      </c>
      <c r="B29" s="406" t="s">
        <v>923</v>
      </c>
      <c r="C29" s="430">
        <v>70330</v>
      </c>
      <c r="D29" s="430">
        <v>0</v>
      </c>
      <c r="E29" s="430">
        <v>0</v>
      </c>
      <c r="F29" s="431">
        <v>101</v>
      </c>
      <c r="G29" s="431">
        <f t="shared" si="1"/>
        <v>70431</v>
      </c>
      <c r="H29" s="490">
        <v>50509</v>
      </c>
      <c r="I29" s="490">
        <v>0</v>
      </c>
      <c r="J29" s="490">
        <v>0</v>
      </c>
      <c r="K29" s="490">
        <v>73</v>
      </c>
      <c r="L29" s="490">
        <f t="shared" si="2"/>
        <v>50582</v>
      </c>
      <c r="M29" s="490">
        <f t="shared" si="3"/>
        <v>11061471</v>
      </c>
      <c r="N29" s="490">
        <f t="shared" si="3"/>
        <v>0</v>
      </c>
      <c r="O29" s="490">
        <f t="shared" si="3"/>
        <v>0</v>
      </c>
      <c r="P29" s="490">
        <f t="shared" si="3"/>
        <v>15987</v>
      </c>
      <c r="Q29" s="490">
        <f t="shared" si="4"/>
        <v>11077458</v>
      </c>
    </row>
    <row r="30" spans="1:17" s="388" customFormat="1" ht="14.25">
      <c r="A30" s="383">
        <v>20</v>
      </c>
      <c r="B30" s="406" t="s">
        <v>924</v>
      </c>
      <c r="C30" s="430">
        <v>52706</v>
      </c>
      <c r="D30" s="430">
        <v>0</v>
      </c>
      <c r="E30" s="430">
        <v>103</v>
      </c>
      <c r="F30" s="431">
        <v>218</v>
      </c>
      <c r="G30" s="431">
        <f t="shared" si="1"/>
        <v>53027</v>
      </c>
      <c r="H30" s="490">
        <v>32065</v>
      </c>
      <c r="I30" s="490">
        <v>0</v>
      </c>
      <c r="J30" s="490">
        <v>63</v>
      </c>
      <c r="K30" s="490">
        <v>132</v>
      </c>
      <c r="L30" s="490">
        <f t="shared" si="2"/>
        <v>32260</v>
      </c>
      <c r="M30" s="490">
        <f t="shared" si="3"/>
        <v>7022235</v>
      </c>
      <c r="N30" s="490">
        <f t="shared" si="3"/>
        <v>0</v>
      </c>
      <c r="O30" s="490">
        <f t="shared" si="3"/>
        <v>13797</v>
      </c>
      <c r="P30" s="490">
        <f t="shared" si="3"/>
        <v>28908</v>
      </c>
      <c r="Q30" s="490">
        <f t="shared" si="4"/>
        <v>7064940</v>
      </c>
    </row>
    <row r="31" spans="1:17" s="388" customFormat="1" ht="14.25">
      <c r="A31" s="383">
        <v>21</v>
      </c>
      <c r="B31" s="406" t="s">
        <v>925</v>
      </c>
      <c r="C31" s="430">
        <v>37099</v>
      </c>
      <c r="D31" s="430">
        <v>0</v>
      </c>
      <c r="E31" s="430">
        <v>0</v>
      </c>
      <c r="F31" s="431">
        <v>153</v>
      </c>
      <c r="G31" s="431">
        <f t="shared" si="1"/>
        <v>37252</v>
      </c>
      <c r="H31" s="490">
        <v>35844</v>
      </c>
      <c r="I31" s="490">
        <v>0</v>
      </c>
      <c r="J31" s="490">
        <v>0</v>
      </c>
      <c r="K31" s="490">
        <v>148</v>
      </c>
      <c r="L31" s="490">
        <f t="shared" si="2"/>
        <v>35992</v>
      </c>
      <c r="M31" s="490">
        <f t="shared" si="3"/>
        <v>7849836</v>
      </c>
      <c r="N31" s="490">
        <f t="shared" si="3"/>
        <v>0</v>
      </c>
      <c r="O31" s="490">
        <f t="shared" si="3"/>
        <v>0</v>
      </c>
      <c r="P31" s="490">
        <f t="shared" si="3"/>
        <v>32412</v>
      </c>
      <c r="Q31" s="490">
        <f t="shared" si="4"/>
        <v>7882248</v>
      </c>
    </row>
    <row r="32" spans="1:17" s="388" customFormat="1" ht="14.25">
      <c r="A32" s="383">
        <v>22</v>
      </c>
      <c r="B32" s="406" t="s">
        <v>926</v>
      </c>
      <c r="C32" s="430">
        <v>94318</v>
      </c>
      <c r="D32" s="430">
        <v>0</v>
      </c>
      <c r="E32" s="430">
        <v>0</v>
      </c>
      <c r="F32" s="431">
        <v>1000</v>
      </c>
      <c r="G32" s="431">
        <f t="shared" si="1"/>
        <v>95318</v>
      </c>
      <c r="H32" s="490">
        <v>54846</v>
      </c>
      <c r="I32" s="490">
        <v>0</v>
      </c>
      <c r="J32" s="490">
        <v>0</v>
      </c>
      <c r="K32" s="490">
        <v>582</v>
      </c>
      <c r="L32" s="490">
        <f t="shared" si="2"/>
        <v>55428</v>
      </c>
      <c r="M32" s="490">
        <f t="shared" si="3"/>
        <v>12011274</v>
      </c>
      <c r="N32" s="490">
        <f t="shared" si="3"/>
        <v>0</v>
      </c>
      <c r="O32" s="490">
        <f t="shared" si="3"/>
        <v>0</v>
      </c>
      <c r="P32" s="490">
        <f t="shared" si="3"/>
        <v>127458</v>
      </c>
      <c r="Q32" s="490">
        <f t="shared" si="4"/>
        <v>12138732</v>
      </c>
    </row>
    <row r="33" spans="1:18" s="388" customFormat="1" ht="14.25">
      <c r="A33" s="383">
        <v>23</v>
      </c>
      <c r="B33" s="406" t="s">
        <v>927</v>
      </c>
      <c r="C33" s="430">
        <v>44581</v>
      </c>
      <c r="D33" s="430">
        <v>0</v>
      </c>
      <c r="E33" s="430">
        <v>0</v>
      </c>
      <c r="F33" s="431">
        <v>0</v>
      </c>
      <c r="G33" s="431">
        <f t="shared" si="1"/>
        <v>44581</v>
      </c>
      <c r="H33" s="490">
        <v>35626</v>
      </c>
      <c r="I33" s="490">
        <v>0</v>
      </c>
      <c r="J33" s="490">
        <v>0</v>
      </c>
      <c r="K33" s="490">
        <v>0</v>
      </c>
      <c r="L33" s="490">
        <f t="shared" si="2"/>
        <v>35626</v>
      </c>
      <c r="M33" s="490">
        <f t="shared" si="3"/>
        <v>7802094</v>
      </c>
      <c r="N33" s="490">
        <f t="shared" si="3"/>
        <v>0</v>
      </c>
      <c r="O33" s="490">
        <f t="shared" si="3"/>
        <v>0</v>
      </c>
      <c r="P33" s="490">
        <f t="shared" si="3"/>
        <v>0</v>
      </c>
      <c r="Q33" s="490">
        <f t="shared" si="4"/>
        <v>7802094</v>
      </c>
    </row>
    <row r="34" spans="1:18" s="388" customFormat="1" ht="14.25">
      <c r="A34" s="383">
        <v>24</v>
      </c>
      <c r="B34" s="406" t="s">
        <v>928</v>
      </c>
      <c r="C34" s="430">
        <v>36222</v>
      </c>
      <c r="D34" s="430">
        <v>0</v>
      </c>
      <c r="E34" s="430">
        <v>0</v>
      </c>
      <c r="F34" s="431">
        <v>519</v>
      </c>
      <c r="G34" s="431">
        <f t="shared" si="1"/>
        <v>36741</v>
      </c>
      <c r="H34" s="490">
        <v>29494</v>
      </c>
      <c r="I34" s="490">
        <v>0</v>
      </c>
      <c r="J34" s="490">
        <v>0</v>
      </c>
      <c r="K34" s="490">
        <v>423</v>
      </c>
      <c r="L34" s="490">
        <f t="shared" si="2"/>
        <v>29917</v>
      </c>
      <c r="M34" s="490">
        <f t="shared" si="3"/>
        <v>6459186</v>
      </c>
      <c r="N34" s="490">
        <f t="shared" si="3"/>
        <v>0</v>
      </c>
      <c r="O34" s="490">
        <f t="shared" si="3"/>
        <v>0</v>
      </c>
      <c r="P34" s="490">
        <f t="shared" si="3"/>
        <v>92637</v>
      </c>
      <c r="Q34" s="490">
        <f t="shared" si="4"/>
        <v>6551823</v>
      </c>
    </row>
    <row r="35" spans="1:18" s="388" customFormat="1" ht="14.25">
      <c r="A35" s="383">
        <v>25</v>
      </c>
      <c r="B35" s="406" t="s">
        <v>929</v>
      </c>
      <c r="C35" s="430">
        <v>84247</v>
      </c>
      <c r="D35" s="430">
        <v>0</v>
      </c>
      <c r="E35" s="430">
        <v>0</v>
      </c>
      <c r="F35" s="431">
        <v>2595</v>
      </c>
      <c r="G35" s="431">
        <f t="shared" si="1"/>
        <v>86842</v>
      </c>
      <c r="H35" s="490">
        <v>77709</v>
      </c>
      <c r="I35" s="490">
        <v>0</v>
      </c>
      <c r="J35" s="490">
        <v>0</v>
      </c>
      <c r="K35" s="490">
        <v>2394</v>
      </c>
      <c r="L35" s="490">
        <f t="shared" si="2"/>
        <v>80103</v>
      </c>
      <c r="M35" s="490">
        <f t="shared" si="3"/>
        <v>17018271</v>
      </c>
      <c r="N35" s="490">
        <f t="shared" si="3"/>
        <v>0</v>
      </c>
      <c r="O35" s="490">
        <f t="shared" si="3"/>
        <v>0</v>
      </c>
      <c r="P35" s="490">
        <f t="shared" si="3"/>
        <v>524286</v>
      </c>
      <c r="Q35" s="490">
        <f t="shared" si="4"/>
        <v>17542557</v>
      </c>
    </row>
    <row r="36" spans="1:18" s="388" customFormat="1" ht="14.25">
      <c r="A36" s="383">
        <v>26</v>
      </c>
      <c r="B36" s="406" t="s">
        <v>930</v>
      </c>
      <c r="C36" s="430">
        <v>67004</v>
      </c>
      <c r="D36" s="430">
        <v>0</v>
      </c>
      <c r="E36" s="430">
        <v>0</v>
      </c>
      <c r="F36" s="431">
        <v>198</v>
      </c>
      <c r="G36" s="431">
        <f t="shared" si="1"/>
        <v>67202</v>
      </c>
      <c r="H36" s="490">
        <v>58534</v>
      </c>
      <c r="I36" s="490">
        <v>0</v>
      </c>
      <c r="J36" s="490">
        <v>0</v>
      </c>
      <c r="K36" s="490">
        <v>173</v>
      </c>
      <c r="L36" s="490">
        <f t="shared" si="2"/>
        <v>58707</v>
      </c>
      <c r="M36" s="490">
        <f t="shared" si="3"/>
        <v>12818946</v>
      </c>
      <c r="N36" s="490">
        <f t="shared" si="3"/>
        <v>0</v>
      </c>
      <c r="O36" s="490">
        <f t="shared" si="3"/>
        <v>0</v>
      </c>
      <c r="P36" s="490">
        <f t="shared" si="3"/>
        <v>37887</v>
      </c>
      <c r="Q36" s="490">
        <f t="shared" si="4"/>
        <v>12856833</v>
      </c>
    </row>
    <row r="37" spans="1:18" s="388" customFormat="1" ht="14.25">
      <c r="A37" s="383">
        <v>27</v>
      </c>
      <c r="B37" s="406" t="s">
        <v>931</v>
      </c>
      <c r="C37" s="430">
        <v>45040</v>
      </c>
      <c r="D37" s="430">
        <v>0</v>
      </c>
      <c r="E37" s="430">
        <v>0</v>
      </c>
      <c r="F37" s="431">
        <v>153</v>
      </c>
      <c r="G37" s="431">
        <f t="shared" si="1"/>
        <v>45193</v>
      </c>
      <c r="H37" s="490">
        <v>38529</v>
      </c>
      <c r="I37" s="490">
        <v>0</v>
      </c>
      <c r="J37" s="490">
        <v>0</v>
      </c>
      <c r="K37" s="490">
        <v>131</v>
      </c>
      <c r="L37" s="490">
        <f t="shared" si="2"/>
        <v>38660</v>
      </c>
      <c r="M37" s="490">
        <f t="shared" si="3"/>
        <v>8437851</v>
      </c>
      <c r="N37" s="490">
        <f t="shared" si="3"/>
        <v>0</v>
      </c>
      <c r="O37" s="490">
        <f t="shared" si="3"/>
        <v>0</v>
      </c>
      <c r="P37" s="490">
        <f t="shared" si="3"/>
        <v>28689</v>
      </c>
      <c r="Q37" s="490">
        <f t="shared" si="4"/>
        <v>8466540</v>
      </c>
    </row>
    <row r="38" spans="1:18" s="388" customFormat="1" ht="14.25">
      <c r="A38" s="383">
        <v>28</v>
      </c>
      <c r="B38" s="406" t="s">
        <v>932</v>
      </c>
      <c r="C38" s="430">
        <v>51706</v>
      </c>
      <c r="D38" s="430">
        <v>0</v>
      </c>
      <c r="E38" s="430">
        <v>0</v>
      </c>
      <c r="F38" s="431">
        <v>30</v>
      </c>
      <c r="G38" s="431">
        <f t="shared" si="1"/>
        <v>51736</v>
      </c>
      <c r="H38" s="490">
        <v>42751</v>
      </c>
      <c r="I38" s="490">
        <v>0</v>
      </c>
      <c r="J38" s="490">
        <v>0</v>
      </c>
      <c r="K38" s="490">
        <v>25</v>
      </c>
      <c r="L38" s="490">
        <f t="shared" si="2"/>
        <v>42776</v>
      </c>
      <c r="M38" s="490">
        <f t="shared" si="3"/>
        <v>9362469</v>
      </c>
      <c r="N38" s="490">
        <f t="shared" si="3"/>
        <v>0</v>
      </c>
      <c r="O38" s="490">
        <f t="shared" si="3"/>
        <v>0</v>
      </c>
      <c r="P38" s="490">
        <f t="shared" si="3"/>
        <v>5475</v>
      </c>
      <c r="Q38" s="490">
        <f t="shared" si="4"/>
        <v>9367944</v>
      </c>
    </row>
    <row r="39" spans="1:18" s="388" customFormat="1" ht="14.25">
      <c r="A39" s="383">
        <v>29</v>
      </c>
      <c r="B39" s="406" t="s">
        <v>933</v>
      </c>
      <c r="C39" s="430">
        <v>32747</v>
      </c>
      <c r="D39" s="430">
        <v>0</v>
      </c>
      <c r="E39" s="430">
        <v>0</v>
      </c>
      <c r="F39" s="431">
        <v>739</v>
      </c>
      <c r="G39" s="431">
        <f t="shared" si="1"/>
        <v>33486</v>
      </c>
      <c r="H39" s="490">
        <v>27203</v>
      </c>
      <c r="I39" s="490">
        <v>0</v>
      </c>
      <c r="J39" s="490">
        <v>0</v>
      </c>
      <c r="K39" s="490">
        <v>614</v>
      </c>
      <c r="L39" s="490">
        <f t="shared" si="2"/>
        <v>27817</v>
      </c>
      <c r="M39" s="490">
        <f t="shared" si="3"/>
        <v>5957457</v>
      </c>
      <c r="N39" s="490">
        <f t="shared" si="3"/>
        <v>0</v>
      </c>
      <c r="O39" s="490">
        <f t="shared" si="3"/>
        <v>0</v>
      </c>
      <c r="P39" s="490">
        <f t="shared" si="3"/>
        <v>134466</v>
      </c>
      <c r="Q39" s="490">
        <f t="shared" si="4"/>
        <v>6091923</v>
      </c>
    </row>
    <row r="40" spans="1:18" s="388" customFormat="1" ht="14.25">
      <c r="A40" s="383">
        <v>30</v>
      </c>
      <c r="B40" s="406" t="s">
        <v>934</v>
      </c>
      <c r="C40" s="430">
        <v>58697</v>
      </c>
      <c r="D40" s="430">
        <v>0</v>
      </c>
      <c r="E40" s="430">
        <v>0</v>
      </c>
      <c r="F40" s="431">
        <v>822</v>
      </c>
      <c r="G40" s="431">
        <f t="shared" si="1"/>
        <v>59519</v>
      </c>
      <c r="H40" s="490">
        <v>48112</v>
      </c>
      <c r="I40" s="490">
        <v>0</v>
      </c>
      <c r="J40" s="490">
        <v>0</v>
      </c>
      <c r="K40" s="490">
        <v>674</v>
      </c>
      <c r="L40" s="490">
        <f t="shared" si="2"/>
        <v>48786</v>
      </c>
      <c r="M40" s="490">
        <f t="shared" si="3"/>
        <v>10536528</v>
      </c>
      <c r="N40" s="490">
        <f t="shared" si="3"/>
        <v>0</v>
      </c>
      <c r="O40" s="490">
        <f t="shared" si="3"/>
        <v>0</v>
      </c>
      <c r="P40" s="490">
        <f t="shared" si="3"/>
        <v>147606</v>
      </c>
      <c r="Q40" s="490">
        <f t="shared" si="4"/>
        <v>10684134</v>
      </c>
    </row>
    <row r="41" spans="1:18" s="388" customFormat="1" ht="14.25">
      <c r="A41" s="383">
        <v>31</v>
      </c>
      <c r="B41" s="406" t="s">
        <v>935</v>
      </c>
      <c r="C41" s="430">
        <v>40136</v>
      </c>
      <c r="D41" s="430">
        <v>0</v>
      </c>
      <c r="E41" s="430">
        <v>0</v>
      </c>
      <c r="F41" s="431">
        <v>10</v>
      </c>
      <c r="G41" s="431">
        <f t="shared" si="1"/>
        <v>40146</v>
      </c>
      <c r="H41" s="490">
        <v>27470</v>
      </c>
      <c r="I41" s="490">
        <v>0</v>
      </c>
      <c r="J41" s="490">
        <v>0</v>
      </c>
      <c r="K41" s="490">
        <v>7</v>
      </c>
      <c r="L41" s="490">
        <f t="shared" si="2"/>
        <v>27477</v>
      </c>
      <c r="M41" s="490">
        <f t="shared" si="3"/>
        <v>6015930</v>
      </c>
      <c r="N41" s="490">
        <f t="shared" si="3"/>
        <v>0</v>
      </c>
      <c r="O41" s="490">
        <f t="shared" si="3"/>
        <v>0</v>
      </c>
      <c r="P41" s="490">
        <f t="shared" si="3"/>
        <v>1533</v>
      </c>
      <c r="Q41" s="490">
        <f t="shared" si="4"/>
        <v>6017463</v>
      </c>
    </row>
    <row r="42" spans="1:18" s="388" customFormat="1" ht="14.25">
      <c r="A42" s="383">
        <v>32</v>
      </c>
      <c r="B42" s="406" t="s">
        <v>936</v>
      </c>
      <c r="C42" s="430">
        <v>38534</v>
      </c>
      <c r="D42" s="430">
        <v>0</v>
      </c>
      <c r="E42" s="430">
        <v>0</v>
      </c>
      <c r="F42" s="431">
        <v>498</v>
      </c>
      <c r="G42" s="431">
        <f t="shared" si="1"/>
        <v>39032</v>
      </c>
      <c r="H42" s="490">
        <v>30910</v>
      </c>
      <c r="I42" s="490">
        <v>0</v>
      </c>
      <c r="J42" s="490">
        <v>0</v>
      </c>
      <c r="K42" s="490">
        <v>399</v>
      </c>
      <c r="L42" s="490">
        <f t="shared" si="2"/>
        <v>31309</v>
      </c>
      <c r="M42" s="490">
        <f t="shared" si="3"/>
        <v>6769290</v>
      </c>
      <c r="N42" s="490">
        <f t="shared" si="3"/>
        <v>0</v>
      </c>
      <c r="O42" s="490">
        <f t="shared" si="3"/>
        <v>0</v>
      </c>
      <c r="P42" s="490">
        <f t="shared" si="3"/>
        <v>87381</v>
      </c>
      <c r="Q42" s="490">
        <f t="shared" si="4"/>
        <v>6856671</v>
      </c>
    </row>
    <row r="43" spans="1:18" s="388" customFormat="1" ht="14.25">
      <c r="A43" s="383">
        <v>33</v>
      </c>
      <c r="B43" s="406" t="s">
        <v>937</v>
      </c>
      <c r="C43" s="430">
        <v>129262</v>
      </c>
      <c r="D43" s="430">
        <v>0</v>
      </c>
      <c r="E43" s="430">
        <v>457</v>
      </c>
      <c r="F43" s="431">
        <v>54</v>
      </c>
      <c r="G43" s="431">
        <f t="shared" si="1"/>
        <v>129773</v>
      </c>
      <c r="H43" s="490">
        <v>87865</v>
      </c>
      <c r="I43" s="490">
        <v>0</v>
      </c>
      <c r="J43" s="490">
        <v>310</v>
      </c>
      <c r="K43" s="490">
        <v>37</v>
      </c>
      <c r="L43" s="490">
        <f t="shared" si="2"/>
        <v>88212</v>
      </c>
      <c r="M43" s="490">
        <f t="shared" si="3"/>
        <v>19242435</v>
      </c>
      <c r="N43" s="490">
        <f t="shared" si="3"/>
        <v>0</v>
      </c>
      <c r="O43" s="490">
        <f t="shared" si="3"/>
        <v>67890</v>
      </c>
      <c r="P43" s="490">
        <f t="shared" si="3"/>
        <v>8103</v>
      </c>
      <c r="Q43" s="490">
        <f t="shared" si="4"/>
        <v>19318428</v>
      </c>
    </row>
    <row r="44" spans="1:18">
      <c r="A44" s="3" t="s">
        <v>19</v>
      </c>
      <c r="B44" s="18"/>
      <c r="C44" s="430">
        <f>SUM(C11:C43)</f>
        <v>2113054</v>
      </c>
      <c r="D44" s="460">
        <f t="shared" ref="D44:R44" si="5">SUM(D11:D43)</f>
        <v>0</v>
      </c>
      <c r="E44" s="460">
        <f t="shared" si="5"/>
        <v>1915</v>
      </c>
      <c r="F44" s="460">
        <f t="shared" si="5"/>
        <v>15592</v>
      </c>
      <c r="G44" s="460">
        <f t="shared" si="5"/>
        <v>2130561</v>
      </c>
      <c r="H44" s="460">
        <f t="shared" si="5"/>
        <v>1567703</v>
      </c>
      <c r="I44" s="460">
        <f t="shared" si="5"/>
        <v>0</v>
      </c>
      <c r="J44" s="460">
        <f t="shared" si="5"/>
        <v>1428</v>
      </c>
      <c r="K44" s="460">
        <f t="shared" si="5"/>
        <v>12043</v>
      </c>
      <c r="L44" s="490">
        <f t="shared" si="5"/>
        <v>1581174</v>
      </c>
      <c r="M44" s="490">
        <f t="shared" si="5"/>
        <v>343326957</v>
      </c>
      <c r="N44" s="490">
        <f t="shared" si="5"/>
        <v>0</v>
      </c>
      <c r="O44" s="490">
        <f t="shared" si="5"/>
        <v>312732</v>
      </c>
      <c r="P44" s="490">
        <f t="shared" si="5"/>
        <v>2637417</v>
      </c>
      <c r="Q44" s="490">
        <f t="shared" si="5"/>
        <v>346277106</v>
      </c>
      <c r="R44" s="460">
        <f t="shared" si="5"/>
        <v>0</v>
      </c>
    </row>
    <row r="45" spans="1:18">
      <c r="A45" s="7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8">
      <c r="A46" s="10" t="s">
        <v>8</v>
      </c>
      <c r="B46"/>
      <c r="C46"/>
      <c r="D46"/>
    </row>
    <row r="47" spans="1:18">
      <c r="A47" t="s">
        <v>9</v>
      </c>
      <c r="B47"/>
      <c r="C47"/>
      <c r="D47"/>
    </row>
    <row r="48" spans="1:18">
      <c r="A48" t="s">
        <v>10</v>
      </c>
      <c r="B48"/>
      <c r="C48"/>
      <c r="D48"/>
      <c r="I48" s="11"/>
      <c r="J48" s="11"/>
      <c r="K48" s="11"/>
      <c r="L48" s="11"/>
    </row>
    <row r="49" spans="1:18" customFormat="1">
      <c r="A49" s="15" t="s">
        <v>434</v>
      </c>
      <c r="J49" s="11"/>
      <c r="K49" s="11"/>
      <c r="L49" s="11"/>
    </row>
    <row r="50" spans="1:18" customFormat="1">
      <c r="C50" s="15" t="s">
        <v>436</v>
      </c>
      <c r="E50" s="12"/>
      <c r="F50" s="12"/>
      <c r="G50" s="12"/>
      <c r="H50" s="12"/>
      <c r="I50" s="12"/>
      <c r="J50" s="12"/>
      <c r="K50" s="12"/>
      <c r="L50" s="12"/>
      <c r="M50" s="12"/>
    </row>
    <row r="52" spans="1:18">
      <c r="A52" s="14" t="s">
        <v>12</v>
      </c>
      <c r="B52" s="14"/>
      <c r="C52" s="14"/>
      <c r="D52" s="14"/>
      <c r="E52" s="14"/>
      <c r="F52" s="14"/>
      <c r="G52" s="14"/>
      <c r="I52" s="14"/>
      <c r="O52" s="617" t="s">
        <v>13</v>
      </c>
      <c r="P52" s="617"/>
      <c r="Q52" s="618"/>
    </row>
    <row r="53" spans="1:18" ht="12.75" customHeight="1">
      <c r="A53" s="617" t="s">
        <v>14</v>
      </c>
      <c r="B53" s="617"/>
      <c r="C53" s="617"/>
      <c r="D53" s="617"/>
      <c r="E53" s="617"/>
      <c r="F53" s="617"/>
      <c r="G53" s="617"/>
      <c r="H53" s="617"/>
      <c r="I53" s="617"/>
      <c r="J53" s="617"/>
      <c r="K53" s="617"/>
      <c r="L53" s="617"/>
      <c r="M53" s="617"/>
      <c r="N53" s="617"/>
      <c r="O53" s="617"/>
      <c r="P53" s="617"/>
      <c r="Q53" s="617"/>
    </row>
    <row r="54" spans="1:18">
      <c r="A54" s="613" t="s">
        <v>94</v>
      </c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</row>
    <row r="55" spans="1:18">
      <c r="A55" s="14"/>
      <c r="B55" s="14"/>
      <c r="C55" s="14"/>
      <c r="D55" s="14"/>
      <c r="E55" s="14"/>
      <c r="F55" s="14"/>
      <c r="N55" s="600" t="s">
        <v>86</v>
      </c>
      <c r="O55" s="600"/>
      <c r="P55" s="600"/>
      <c r="Q55" s="600"/>
    </row>
    <row r="56" spans="1:18">
      <c r="A56" s="696"/>
      <c r="B56" s="696"/>
      <c r="C56" s="696"/>
      <c r="D56" s="696"/>
      <c r="E56" s="696"/>
      <c r="F56" s="696"/>
      <c r="G56" s="696"/>
      <c r="H56" s="696"/>
      <c r="I56" s="696"/>
      <c r="J56" s="696"/>
      <c r="K56" s="696"/>
      <c r="L56" s="696"/>
    </row>
  </sheetData>
  <mergeCells count="16">
    <mergeCell ref="A56:L56"/>
    <mergeCell ref="O1:Q1"/>
    <mergeCell ref="A2:L2"/>
    <mergeCell ref="A3:L3"/>
    <mergeCell ref="A5:L5"/>
    <mergeCell ref="M8:Q8"/>
    <mergeCell ref="A53:Q53"/>
    <mergeCell ref="A8:A9"/>
    <mergeCell ref="B8:B9"/>
    <mergeCell ref="A7:B7"/>
    <mergeCell ref="N7:R7"/>
    <mergeCell ref="C8:G8"/>
    <mergeCell ref="N55:Q55"/>
    <mergeCell ref="H8:L8"/>
    <mergeCell ref="O52:Q52"/>
    <mergeCell ref="A54:R54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0"/>
  <sheetViews>
    <sheetView topLeftCell="A13" zoomScaleSheetLayoutView="100" workbookViewId="0">
      <selection activeCell="G49" sqref="G49"/>
    </sheetView>
  </sheetViews>
  <sheetFormatPr defaultRowHeight="12.75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>
      <c r="A1" s="681" t="s">
        <v>0</v>
      </c>
      <c r="B1" s="681"/>
      <c r="C1" s="681"/>
      <c r="D1" s="681"/>
      <c r="E1" s="681"/>
      <c r="G1" s="212" t="s">
        <v>641</v>
      </c>
    </row>
    <row r="2" spans="1:7" ht="21">
      <c r="A2" s="682" t="s">
        <v>753</v>
      </c>
      <c r="B2" s="682"/>
      <c r="C2" s="682"/>
      <c r="D2" s="682"/>
      <c r="E2" s="682"/>
      <c r="F2" s="682"/>
    </row>
    <row r="3" spans="1:7" ht="15">
      <c r="A3" s="214"/>
      <c r="B3" s="214"/>
    </row>
    <row r="4" spans="1:7" ht="18" customHeight="1">
      <c r="A4" s="683" t="s">
        <v>642</v>
      </c>
      <c r="B4" s="683"/>
      <c r="C4" s="683"/>
      <c r="D4" s="683"/>
      <c r="E4" s="683"/>
      <c r="F4" s="683"/>
    </row>
    <row r="5" spans="1:7" ht="15">
      <c r="A5" s="215" t="s">
        <v>947</v>
      </c>
      <c r="B5" s="215"/>
    </row>
    <row r="6" spans="1:7" ht="15">
      <c r="A6" s="215"/>
      <c r="B6" s="215"/>
      <c r="F6" s="684" t="s">
        <v>961</v>
      </c>
      <c r="G6" s="684"/>
    </row>
    <row r="7" spans="1:7" ht="42" customHeight="1">
      <c r="A7" s="216" t="s">
        <v>2</v>
      </c>
      <c r="B7" s="216" t="s">
        <v>3</v>
      </c>
      <c r="C7" s="332" t="s">
        <v>643</v>
      </c>
      <c r="D7" s="332" t="s">
        <v>644</v>
      </c>
      <c r="E7" s="332" t="s">
        <v>645</v>
      </c>
      <c r="F7" s="332" t="s">
        <v>646</v>
      </c>
      <c r="G7" s="313" t="s">
        <v>647</v>
      </c>
    </row>
    <row r="8" spans="1:7" s="212" customFormat="1" ht="15">
      <c r="A8" s="218" t="s">
        <v>264</v>
      </c>
      <c r="B8" s="218" t="s">
        <v>265</v>
      </c>
      <c r="C8" s="218" t="s">
        <v>266</v>
      </c>
      <c r="D8" s="218" t="s">
        <v>267</v>
      </c>
      <c r="E8" s="218" t="s">
        <v>268</v>
      </c>
      <c r="F8" s="218" t="s">
        <v>269</v>
      </c>
      <c r="G8" s="218" t="s">
        <v>270</v>
      </c>
    </row>
    <row r="9" spans="1:7" s="212" customFormat="1" ht="15">
      <c r="A9" s="8">
        <v>1</v>
      </c>
      <c r="B9" s="406" t="s">
        <v>905</v>
      </c>
      <c r="C9" s="218">
        <v>225602</v>
      </c>
      <c r="D9" s="218">
        <v>70331</v>
      </c>
      <c r="E9" s="218">
        <v>15032</v>
      </c>
      <c r="F9" s="218">
        <v>140239</v>
      </c>
      <c r="G9" s="218" t="s">
        <v>999</v>
      </c>
    </row>
    <row r="10" spans="1:7" s="212" customFormat="1" ht="15">
      <c r="A10" s="8">
        <v>2</v>
      </c>
      <c r="B10" s="406" t="s">
        <v>906</v>
      </c>
      <c r="C10" s="218">
        <v>289548</v>
      </c>
      <c r="D10" s="218">
        <v>118620</v>
      </c>
      <c r="E10" s="218">
        <v>11311</v>
      </c>
      <c r="F10" s="218">
        <v>159617</v>
      </c>
      <c r="G10" s="218" t="s">
        <v>999</v>
      </c>
    </row>
    <row r="11" spans="1:7" s="212" customFormat="1" ht="15">
      <c r="A11" s="8">
        <v>3</v>
      </c>
      <c r="B11" s="406" t="s">
        <v>907</v>
      </c>
      <c r="C11" s="218">
        <v>301304</v>
      </c>
      <c r="D11" s="218">
        <v>58156</v>
      </c>
      <c r="E11" s="218">
        <v>11342</v>
      </c>
      <c r="F11" s="218">
        <v>231806</v>
      </c>
      <c r="G11" s="218" t="s">
        <v>999</v>
      </c>
    </row>
    <row r="12" spans="1:7" s="212" customFormat="1" ht="15">
      <c r="A12" s="8">
        <v>4</v>
      </c>
      <c r="B12" s="406" t="s">
        <v>908</v>
      </c>
      <c r="C12" s="218">
        <v>128417</v>
      </c>
      <c r="D12" s="218">
        <v>87235</v>
      </c>
      <c r="E12" s="218">
        <v>16311</v>
      </c>
      <c r="F12" s="218">
        <v>24871</v>
      </c>
      <c r="G12" s="218" t="s">
        <v>999</v>
      </c>
    </row>
    <row r="13" spans="1:7" s="212" customFormat="1" ht="15">
      <c r="A13" s="8">
        <v>5</v>
      </c>
      <c r="B13" s="406" t="s">
        <v>909</v>
      </c>
      <c r="C13" s="218">
        <v>424350</v>
      </c>
      <c r="D13" s="218">
        <v>94324</v>
      </c>
      <c r="E13" s="218">
        <v>18324</v>
      </c>
      <c r="F13" s="218">
        <v>311702</v>
      </c>
      <c r="G13" s="218" t="s">
        <v>999</v>
      </c>
    </row>
    <row r="14" spans="1:7" s="212" customFormat="1" ht="15">
      <c r="A14" s="8">
        <v>6</v>
      </c>
      <c r="B14" s="406" t="s">
        <v>910</v>
      </c>
      <c r="C14" s="218">
        <v>199481</v>
      </c>
      <c r="D14" s="218">
        <v>80295</v>
      </c>
      <c r="E14" s="218">
        <v>6504</v>
      </c>
      <c r="F14" s="218">
        <v>112682</v>
      </c>
      <c r="G14" s="218" t="s">
        <v>999</v>
      </c>
    </row>
    <row r="15" spans="1:7" s="212" customFormat="1" ht="15">
      <c r="A15" s="8">
        <v>7</v>
      </c>
      <c r="B15" s="406" t="s">
        <v>911</v>
      </c>
      <c r="C15" s="218">
        <v>266191</v>
      </c>
      <c r="D15" s="218">
        <v>166587</v>
      </c>
      <c r="E15" s="218">
        <v>11867</v>
      </c>
      <c r="F15" s="218">
        <v>87737</v>
      </c>
      <c r="G15" s="218" t="s">
        <v>999</v>
      </c>
    </row>
    <row r="16" spans="1:7" s="212" customFormat="1" ht="15">
      <c r="A16" s="8">
        <v>8</v>
      </c>
      <c r="B16" s="406" t="s">
        <v>912</v>
      </c>
      <c r="C16" s="218">
        <v>201544</v>
      </c>
      <c r="D16" s="218">
        <v>58493</v>
      </c>
      <c r="E16" s="218">
        <v>27372</v>
      </c>
      <c r="F16" s="218">
        <v>115679</v>
      </c>
      <c r="G16" s="218" t="s">
        <v>999</v>
      </c>
    </row>
    <row r="17" spans="1:7" s="212" customFormat="1" ht="15">
      <c r="A17" s="8">
        <v>9</v>
      </c>
      <c r="B17" s="406" t="s">
        <v>913</v>
      </c>
      <c r="C17" s="218">
        <v>112526</v>
      </c>
      <c r="D17" s="218">
        <v>61645</v>
      </c>
      <c r="E17" s="218">
        <v>32992</v>
      </c>
      <c r="F17" s="218">
        <v>17889</v>
      </c>
      <c r="G17" s="218" t="s">
        <v>999</v>
      </c>
    </row>
    <row r="18" spans="1:7" s="212" customFormat="1" ht="15">
      <c r="A18" s="8">
        <v>10</v>
      </c>
      <c r="B18" s="406" t="s">
        <v>914</v>
      </c>
      <c r="C18" s="218">
        <v>153630</v>
      </c>
      <c r="D18" s="218">
        <v>40363</v>
      </c>
      <c r="E18" s="218">
        <v>2434</v>
      </c>
      <c r="F18" s="218">
        <v>110833</v>
      </c>
      <c r="G18" s="218" t="s">
        <v>999</v>
      </c>
    </row>
    <row r="19" spans="1:7" s="212" customFormat="1" ht="15">
      <c r="A19" s="8">
        <v>11</v>
      </c>
      <c r="B19" s="406" t="s">
        <v>915</v>
      </c>
      <c r="C19" s="218">
        <v>170994</v>
      </c>
      <c r="D19" s="218">
        <v>6646</v>
      </c>
      <c r="E19" s="218">
        <v>13374</v>
      </c>
      <c r="F19" s="218">
        <v>150974</v>
      </c>
      <c r="G19" s="218" t="s">
        <v>999</v>
      </c>
    </row>
    <row r="20" spans="1:7" s="212" customFormat="1" ht="15">
      <c r="A20" s="8">
        <v>12</v>
      </c>
      <c r="B20" s="406" t="s">
        <v>916</v>
      </c>
      <c r="C20" s="218">
        <v>127283</v>
      </c>
      <c r="D20" s="218">
        <v>6310</v>
      </c>
      <c r="E20" s="218">
        <v>16325</v>
      </c>
      <c r="F20" s="218">
        <v>104648</v>
      </c>
      <c r="G20" s="218" t="s">
        <v>999</v>
      </c>
    </row>
    <row r="21" spans="1:7" s="212" customFormat="1" ht="15">
      <c r="A21" s="8">
        <v>13</v>
      </c>
      <c r="B21" s="406" t="s">
        <v>917</v>
      </c>
      <c r="C21" s="218">
        <v>153244</v>
      </c>
      <c r="D21" s="218">
        <v>6699</v>
      </c>
      <c r="E21" s="218">
        <v>18321</v>
      </c>
      <c r="F21" s="218">
        <v>128224</v>
      </c>
      <c r="G21" s="218" t="s">
        <v>999</v>
      </c>
    </row>
    <row r="22" spans="1:7" s="212" customFormat="1" ht="15">
      <c r="A22" s="8">
        <v>14</v>
      </c>
      <c r="B22" s="406" t="s">
        <v>918</v>
      </c>
      <c r="C22" s="218">
        <v>213047</v>
      </c>
      <c r="D22" s="218">
        <v>57252</v>
      </c>
      <c r="E22" s="218">
        <v>2950</v>
      </c>
      <c r="F22" s="218">
        <v>152845</v>
      </c>
      <c r="G22" s="218" t="s">
        <v>999</v>
      </c>
    </row>
    <row r="23" spans="1:7" s="212" customFormat="1" ht="15">
      <c r="A23" s="8">
        <v>15</v>
      </c>
      <c r="B23" s="406" t="s">
        <v>919</v>
      </c>
      <c r="C23" s="218">
        <v>142324</v>
      </c>
      <c r="D23" s="218">
        <v>117200</v>
      </c>
      <c r="E23" s="218">
        <v>12355</v>
      </c>
      <c r="F23" s="218">
        <v>12769</v>
      </c>
      <c r="G23" s="218" t="s">
        <v>999</v>
      </c>
    </row>
    <row r="24" spans="1:7" s="212" customFormat="1" ht="15">
      <c r="A24" s="8">
        <v>16</v>
      </c>
      <c r="B24" s="406" t="s">
        <v>920</v>
      </c>
      <c r="C24" s="218">
        <v>117568</v>
      </c>
      <c r="D24" s="218">
        <v>47862</v>
      </c>
      <c r="E24" s="218">
        <v>2692</v>
      </c>
      <c r="F24" s="218">
        <v>67014</v>
      </c>
      <c r="G24" s="218" t="s">
        <v>999</v>
      </c>
    </row>
    <row r="25" spans="1:7" s="212" customFormat="1" ht="15">
      <c r="A25" s="8">
        <v>17</v>
      </c>
      <c r="B25" s="406" t="s">
        <v>921</v>
      </c>
      <c r="C25" s="218">
        <v>318893</v>
      </c>
      <c r="D25" s="218">
        <v>64773</v>
      </c>
      <c r="E25" s="218">
        <v>3674</v>
      </c>
      <c r="F25" s="218">
        <v>250446</v>
      </c>
      <c r="G25" s="218" t="s">
        <v>999</v>
      </c>
    </row>
    <row r="26" spans="1:7" s="212" customFormat="1" ht="15">
      <c r="A26" s="8">
        <v>18</v>
      </c>
      <c r="B26" s="406" t="s">
        <v>922</v>
      </c>
      <c r="C26" s="218">
        <v>106243</v>
      </c>
      <c r="D26" s="218">
        <v>19157</v>
      </c>
      <c r="E26" s="218">
        <v>1462</v>
      </c>
      <c r="F26" s="218">
        <v>85624</v>
      </c>
      <c r="G26" s="218" t="s">
        <v>999</v>
      </c>
    </row>
    <row r="27" spans="1:7" s="212" customFormat="1" ht="15">
      <c r="A27" s="8">
        <v>19</v>
      </c>
      <c r="B27" s="406" t="s">
        <v>923</v>
      </c>
      <c r="C27" s="218">
        <v>210372</v>
      </c>
      <c r="D27" s="218">
        <v>122764</v>
      </c>
      <c r="E27" s="218">
        <v>14013</v>
      </c>
      <c r="F27" s="218">
        <v>73595</v>
      </c>
      <c r="G27" s="218" t="s">
        <v>999</v>
      </c>
    </row>
    <row r="28" spans="1:7" s="212" customFormat="1" ht="15">
      <c r="A28" s="8">
        <v>20</v>
      </c>
      <c r="B28" s="406" t="s">
        <v>924</v>
      </c>
      <c r="C28" s="218">
        <v>153498</v>
      </c>
      <c r="D28" s="218">
        <v>37096</v>
      </c>
      <c r="E28" s="218">
        <v>7217</v>
      </c>
      <c r="F28" s="218">
        <v>109185</v>
      </c>
      <c r="G28" s="218" t="s">
        <v>999</v>
      </c>
    </row>
    <row r="29" spans="1:7" s="212" customFormat="1" ht="15">
      <c r="A29" s="8">
        <v>21</v>
      </c>
      <c r="B29" s="406" t="s">
        <v>925</v>
      </c>
      <c r="C29" s="218">
        <v>97775</v>
      </c>
      <c r="D29" s="218">
        <v>15333</v>
      </c>
      <c r="E29" s="218">
        <v>1852</v>
      </c>
      <c r="F29" s="218">
        <v>80590</v>
      </c>
      <c r="G29" s="218" t="s">
        <v>999</v>
      </c>
    </row>
    <row r="30" spans="1:7" s="212" customFormat="1" ht="15">
      <c r="A30" s="8">
        <v>22</v>
      </c>
      <c r="B30" s="406" t="s">
        <v>926</v>
      </c>
      <c r="C30" s="218">
        <v>305593</v>
      </c>
      <c r="D30" s="218">
        <v>54645</v>
      </c>
      <c r="E30" s="218">
        <v>1967</v>
      </c>
      <c r="F30" s="218">
        <v>248981</v>
      </c>
      <c r="G30" s="218" t="s">
        <v>999</v>
      </c>
    </row>
    <row r="31" spans="1:7" s="212" customFormat="1" ht="15">
      <c r="A31" s="8">
        <v>23</v>
      </c>
      <c r="B31" s="406" t="s">
        <v>927</v>
      </c>
      <c r="C31" s="218">
        <v>134425</v>
      </c>
      <c r="D31" s="218">
        <v>1813</v>
      </c>
      <c r="E31" s="218">
        <v>17530</v>
      </c>
      <c r="F31" s="218">
        <v>115082</v>
      </c>
      <c r="G31" s="218" t="s">
        <v>999</v>
      </c>
    </row>
    <row r="32" spans="1:7" s="212" customFormat="1" ht="15">
      <c r="A32" s="8">
        <v>24</v>
      </c>
      <c r="B32" s="406" t="s">
        <v>928</v>
      </c>
      <c r="C32" s="218">
        <v>105956</v>
      </c>
      <c r="D32" s="218">
        <v>24035</v>
      </c>
      <c r="E32" s="218">
        <v>3163</v>
      </c>
      <c r="F32" s="218">
        <v>78758</v>
      </c>
      <c r="G32" s="218" t="s">
        <v>999</v>
      </c>
    </row>
    <row r="33" spans="1:8" s="212" customFormat="1" ht="15">
      <c r="A33" s="8">
        <v>25</v>
      </c>
      <c r="B33" s="406" t="s">
        <v>929</v>
      </c>
      <c r="C33" s="218">
        <v>259903</v>
      </c>
      <c r="D33" s="218">
        <v>46810</v>
      </c>
      <c r="E33" s="218">
        <v>1986</v>
      </c>
      <c r="F33" s="218">
        <v>211107</v>
      </c>
      <c r="G33" s="218" t="s">
        <v>999</v>
      </c>
    </row>
    <row r="34" spans="1:8" s="212" customFormat="1" ht="15">
      <c r="A34" s="8">
        <v>26</v>
      </c>
      <c r="B34" s="406" t="s">
        <v>930</v>
      </c>
      <c r="C34" s="218">
        <v>186403</v>
      </c>
      <c r="D34" s="218">
        <v>31496</v>
      </c>
      <c r="E34" s="218">
        <v>34213</v>
      </c>
      <c r="F34" s="218">
        <v>120694</v>
      </c>
      <c r="G34" s="218" t="s">
        <v>999</v>
      </c>
    </row>
    <row r="35" spans="1:8" s="212" customFormat="1" ht="15">
      <c r="A35" s="8">
        <v>27</v>
      </c>
      <c r="B35" s="406" t="s">
        <v>931</v>
      </c>
      <c r="C35" s="218">
        <v>131294</v>
      </c>
      <c r="D35" s="218">
        <v>49665</v>
      </c>
      <c r="E35" s="218">
        <v>24102</v>
      </c>
      <c r="F35" s="218">
        <v>57527</v>
      </c>
      <c r="G35" s="218" t="s">
        <v>999</v>
      </c>
    </row>
    <row r="36" spans="1:8" s="212" customFormat="1" ht="15">
      <c r="A36" s="8">
        <v>28</v>
      </c>
      <c r="B36" s="406" t="s">
        <v>932</v>
      </c>
      <c r="C36" s="218">
        <v>143339</v>
      </c>
      <c r="D36" s="218">
        <v>12086</v>
      </c>
      <c r="E36" s="218">
        <v>19200</v>
      </c>
      <c r="F36" s="218">
        <v>112053</v>
      </c>
      <c r="G36" s="218" t="s">
        <v>999</v>
      </c>
    </row>
    <row r="37" spans="1:8" s="212" customFormat="1" ht="15">
      <c r="A37" s="8">
        <v>29</v>
      </c>
      <c r="B37" s="406" t="s">
        <v>933</v>
      </c>
      <c r="C37" s="218">
        <v>108654</v>
      </c>
      <c r="D37" s="218">
        <v>21617</v>
      </c>
      <c r="E37" s="218">
        <v>19231</v>
      </c>
      <c r="F37" s="218">
        <v>67806</v>
      </c>
      <c r="G37" s="218" t="s">
        <v>999</v>
      </c>
    </row>
    <row r="38" spans="1:8" s="212" customFormat="1" ht="15">
      <c r="A38" s="8">
        <v>30</v>
      </c>
      <c r="B38" s="406" t="s">
        <v>934</v>
      </c>
      <c r="C38" s="218">
        <v>158812</v>
      </c>
      <c r="D38" s="218">
        <v>6119</v>
      </c>
      <c r="E38" s="218">
        <v>25384</v>
      </c>
      <c r="F38" s="218">
        <v>127309</v>
      </c>
      <c r="G38" s="218" t="s">
        <v>999</v>
      </c>
    </row>
    <row r="39" spans="1:8" s="212" customFormat="1" ht="15">
      <c r="A39" s="8">
        <v>31</v>
      </c>
      <c r="B39" s="406" t="s">
        <v>935</v>
      </c>
      <c r="C39" s="218">
        <v>120660</v>
      </c>
      <c r="D39" s="218">
        <v>35320</v>
      </c>
      <c r="E39" s="218">
        <v>17324</v>
      </c>
      <c r="F39" s="218">
        <v>68016</v>
      </c>
      <c r="G39" s="218" t="s">
        <v>999</v>
      </c>
    </row>
    <row r="40" spans="1:8" s="212" customFormat="1" ht="15">
      <c r="A40" s="8">
        <v>32</v>
      </c>
      <c r="B40" s="406" t="s">
        <v>936</v>
      </c>
      <c r="C40" s="218">
        <v>114139</v>
      </c>
      <c r="D40" s="218">
        <v>66178</v>
      </c>
      <c r="E40" s="218">
        <v>10260</v>
      </c>
      <c r="F40" s="218">
        <v>37701</v>
      </c>
      <c r="G40" s="218" t="s">
        <v>999</v>
      </c>
    </row>
    <row r="41" spans="1:8" s="212" customFormat="1" ht="15">
      <c r="A41" s="8">
        <v>33</v>
      </c>
      <c r="B41" s="406" t="s">
        <v>937</v>
      </c>
      <c r="C41" s="218">
        <v>384124</v>
      </c>
      <c r="D41" s="218">
        <v>96279</v>
      </c>
      <c r="E41" s="218">
        <v>6941</v>
      </c>
      <c r="F41" s="218">
        <v>280904</v>
      </c>
      <c r="G41" s="218" t="s">
        <v>999</v>
      </c>
    </row>
    <row r="42" spans="1:8">
      <c r="A42" s="3" t="s">
        <v>19</v>
      </c>
      <c r="B42" s="9"/>
      <c r="C42" s="361">
        <f>SUM(C9:C41)</f>
        <v>6267136</v>
      </c>
      <c r="D42" s="361">
        <f t="shared" ref="D42:F42" si="0">SUM(D9:D41)</f>
        <v>1783204</v>
      </c>
      <c r="E42" s="361">
        <f t="shared" si="0"/>
        <v>429025</v>
      </c>
      <c r="F42" s="361">
        <f t="shared" si="0"/>
        <v>4054907</v>
      </c>
      <c r="G42" s="9"/>
    </row>
    <row r="46" spans="1:8" ht="15" customHeight="1">
      <c r="A46" s="333"/>
      <c r="B46" s="333"/>
      <c r="C46" s="333"/>
      <c r="D46" s="333"/>
      <c r="E46" s="701" t="s">
        <v>13</v>
      </c>
      <c r="F46" s="701"/>
      <c r="G46" s="334"/>
      <c r="H46" s="334"/>
    </row>
    <row r="47" spans="1:8" ht="15" customHeight="1">
      <c r="A47" s="333"/>
      <c r="B47" s="333"/>
      <c r="C47" s="333"/>
      <c r="D47" s="333"/>
      <c r="E47" s="701" t="s">
        <v>14</v>
      </c>
      <c r="F47" s="701"/>
      <c r="G47" s="334"/>
      <c r="H47" s="334"/>
    </row>
    <row r="48" spans="1:8" ht="15" customHeight="1">
      <c r="A48" s="333"/>
      <c r="B48" s="333"/>
      <c r="C48" s="333"/>
      <c r="D48" s="333"/>
      <c r="E48" s="701" t="s">
        <v>89</v>
      </c>
      <c r="F48" s="701"/>
      <c r="G48" s="334"/>
      <c r="H48" s="334"/>
    </row>
    <row r="49" spans="1:8">
      <c r="A49" s="333" t="s">
        <v>12</v>
      </c>
      <c r="C49" s="333"/>
      <c r="D49" s="333"/>
      <c r="E49" s="333"/>
      <c r="F49" s="335" t="s">
        <v>86</v>
      </c>
      <c r="G49" s="336"/>
      <c r="H49" s="333"/>
    </row>
    <row r="50" spans="1:8">
      <c r="A50" s="333"/>
      <c r="B50" s="333"/>
      <c r="C50" s="333"/>
      <c r="D50" s="333"/>
      <c r="E50" s="333"/>
      <c r="F50" s="333"/>
      <c r="G50" s="333"/>
      <c r="H50" s="333"/>
    </row>
  </sheetData>
  <mergeCells count="7">
    <mergeCell ref="E48:F48"/>
    <mergeCell ref="A1:E1"/>
    <mergeCell ref="A2:F2"/>
    <mergeCell ref="A4:F4"/>
    <mergeCell ref="E46:F46"/>
    <mergeCell ref="E47:F47"/>
    <mergeCell ref="F6:G6"/>
  </mergeCells>
  <printOptions horizontalCentered="1"/>
  <pageMargins left="1.03" right="0.70866141732283472" top="0.23622047244094491" bottom="0" header="0.31496062992125984" footer="0.31496062992125984"/>
  <pageSetup paperSize="9"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topLeftCell="A16" zoomScaleSheetLayoutView="90" workbookViewId="0">
      <selection activeCell="A56" sqref="A56:J56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5.140625" style="15" customWidth="1"/>
    <col min="7" max="7" width="13.710937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0" customFormat="1">
      <c r="E1" s="601"/>
      <c r="F1" s="601"/>
      <c r="G1" s="601"/>
      <c r="H1" s="601"/>
      <c r="I1" s="601"/>
      <c r="J1" s="145" t="s">
        <v>64</v>
      </c>
    </row>
    <row r="2" spans="1:10" customFormat="1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</row>
    <row r="3" spans="1:10" customFormat="1" ht="20.25">
      <c r="A3" s="598" t="s">
        <v>753</v>
      </c>
      <c r="B3" s="598"/>
      <c r="C3" s="598"/>
      <c r="D3" s="598"/>
      <c r="E3" s="598"/>
      <c r="F3" s="598"/>
      <c r="G3" s="598"/>
      <c r="H3" s="598"/>
      <c r="I3" s="598"/>
      <c r="J3" s="598"/>
    </row>
    <row r="4" spans="1:10" customFormat="1" ht="14.25" customHeight="1"/>
    <row r="5" spans="1:10" ht="31.5" customHeight="1">
      <c r="A5" s="695" t="s">
        <v>811</v>
      </c>
      <c r="B5" s="695"/>
      <c r="C5" s="695"/>
      <c r="D5" s="695"/>
      <c r="E5" s="695"/>
      <c r="F5" s="695"/>
      <c r="G5" s="695"/>
      <c r="H5" s="695"/>
      <c r="I5" s="695"/>
      <c r="J5" s="695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0.75" customHeight="1"/>
    <row r="8" spans="1:10">
      <c r="A8" s="600" t="s">
        <v>948</v>
      </c>
      <c r="B8" s="600"/>
      <c r="C8" s="31"/>
      <c r="H8" s="684" t="s">
        <v>961</v>
      </c>
      <c r="I8" s="684"/>
      <c r="J8" s="684"/>
    </row>
    <row r="9" spans="1:10">
      <c r="A9" s="594" t="s">
        <v>2</v>
      </c>
      <c r="B9" s="594" t="s">
        <v>3</v>
      </c>
      <c r="C9" s="575" t="s">
        <v>812</v>
      </c>
      <c r="D9" s="604"/>
      <c r="E9" s="604"/>
      <c r="F9" s="576"/>
      <c r="G9" s="575" t="s">
        <v>107</v>
      </c>
      <c r="H9" s="604"/>
      <c r="I9" s="604"/>
      <c r="J9" s="576"/>
    </row>
    <row r="10" spans="1:10" ht="64.5" customHeight="1">
      <c r="A10" s="594"/>
      <c r="B10" s="594"/>
      <c r="C10" s="5" t="s">
        <v>187</v>
      </c>
      <c r="D10" s="5" t="s">
        <v>17</v>
      </c>
      <c r="E10" s="370" t="s">
        <v>833</v>
      </c>
      <c r="F10" s="7" t="s">
        <v>204</v>
      </c>
      <c r="G10" s="5" t="s">
        <v>187</v>
      </c>
      <c r="H10" s="25" t="s">
        <v>18</v>
      </c>
      <c r="I10" s="111" t="s">
        <v>723</v>
      </c>
      <c r="J10" s="5" t="s">
        <v>724</v>
      </c>
    </row>
    <row r="11" spans="1:10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7">
        <v>8</v>
      </c>
      <c r="I11" s="5">
        <v>9</v>
      </c>
      <c r="J11" s="5">
        <v>10</v>
      </c>
    </row>
    <row r="12" spans="1:10" ht="14.25">
      <c r="A12" s="17">
        <v>1</v>
      </c>
      <c r="B12" s="406" t="s">
        <v>905</v>
      </c>
      <c r="C12" s="18">
        <v>726</v>
      </c>
      <c r="D12" s="18">
        <v>105893</v>
      </c>
      <c r="E12" s="383">
        <v>233</v>
      </c>
      <c r="F12" s="411">
        <f>D12*E12</f>
        <v>24673069</v>
      </c>
      <c r="G12" s="430">
        <v>730</v>
      </c>
      <c r="H12" s="443">
        <v>24528143</v>
      </c>
      <c r="I12" s="443">
        <v>233</v>
      </c>
      <c r="J12" s="443">
        <f>H12/I12</f>
        <v>105271</v>
      </c>
    </row>
    <row r="13" spans="1:10" ht="14.25">
      <c r="A13" s="17">
        <v>2</v>
      </c>
      <c r="B13" s="406" t="s">
        <v>906</v>
      </c>
      <c r="C13" s="18">
        <v>1074</v>
      </c>
      <c r="D13" s="18">
        <v>138539</v>
      </c>
      <c r="E13" s="383">
        <v>233</v>
      </c>
      <c r="F13" s="411">
        <f t="shared" ref="F13:F45" si="0">D13*E13</f>
        <v>32279587</v>
      </c>
      <c r="G13" s="430">
        <v>1071</v>
      </c>
      <c r="H13" s="443">
        <v>30863879</v>
      </c>
      <c r="I13" s="491">
        <v>233</v>
      </c>
      <c r="J13" s="443">
        <f t="shared" ref="J13:J44" si="1">H13/I13</f>
        <v>132463</v>
      </c>
    </row>
    <row r="14" spans="1:10" ht="14.25">
      <c r="A14" s="17">
        <v>3</v>
      </c>
      <c r="B14" s="406" t="s">
        <v>907</v>
      </c>
      <c r="C14" s="18">
        <v>1722</v>
      </c>
      <c r="D14" s="18">
        <v>143896</v>
      </c>
      <c r="E14" s="383">
        <v>233</v>
      </c>
      <c r="F14" s="411">
        <f t="shared" si="0"/>
        <v>33527768</v>
      </c>
      <c r="G14" s="430">
        <v>1711</v>
      </c>
      <c r="H14" s="443">
        <v>23355687</v>
      </c>
      <c r="I14" s="491">
        <v>233</v>
      </c>
      <c r="J14" s="443">
        <f t="shared" si="1"/>
        <v>100239</v>
      </c>
    </row>
    <row r="15" spans="1:10" ht="14.25">
      <c r="A15" s="17">
        <v>4</v>
      </c>
      <c r="B15" s="406" t="s">
        <v>908</v>
      </c>
      <c r="C15" s="18">
        <v>613</v>
      </c>
      <c r="D15" s="18">
        <v>85052</v>
      </c>
      <c r="E15" s="383">
        <v>233</v>
      </c>
      <c r="F15" s="411">
        <f t="shared" si="0"/>
        <v>19817116</v>
      </c>
      <c r="G15" s="430">
        <v>615</v>
      </c>
      <c r="H15" s="443">
        <v>20647062</v>
      </c>
      <c r="I15" s="491">
        <v>233</v>
      </c>
      <c r="J15" s="443">
        <f t="shared" si="1"/>
        <v>88614</v>
      </c>
    </row>
    <row r="16" spans="1:10" ht="14.25">
      <c r="A16" s="17">
        <v>5</v>
      </c>
      <c r="B16" s="406" t="s">
        <v>909</v>
      </c>
      <c r="C16" s="18">
        <v>3049</v>
      </c>
      <c r="D16" s="18">
        <v>223156</v>
      </c>
      <c r="E16" s="383">
        <v>233</v>
      </c>
      <c r="F16" s="411">
        <f t="shared" si="0"/>
        <v>51995348</v>
      </c>
      <c r="G16" s="430">
        <v>3042</v>
      </c>
      <c r="H16" s="443">
        <v>51732524</v>
      </c>
      <c r="I16" s="491">
        <v>233</v>
      </c>
      <c r="J16" s="443">
        <f t="shared" si="1"/>
        <v>222028</v>
      </c>
    </row>
    <row r="17" spans="1:10" ht="14.25">
      <c r="A17" s="17">
        <v>6</v>
      </c>
      <c r="B17" s="406" t="s">
        <v>910</v>
      </c>
      <c r="C17" s="18">
        <v>639</v>
      </c>
      <c r="D17" s="18">
        <v>96680</v>
      </c>
      <c r="E17" s="383">
        <v>233</v>
      </c>
      <c r="F17" s="411">
        <f t="shared" si="0"/>
        <v>22526440</v>
      </c>
      <c r="G17" s="430">
        <v>630</v>
      </c>
      <c r="H17" s="443">
        <v>21267541</v>
      </c>
      <c r="I17" s="491">
        <v>233</v>
      </c>
      <c r="J17" s="443">
        <f t="shared" si="1"/>
        <v>91277</v>
      </c>
    </row>
    <row r="18" spans="1:10" ht="14.25">
      <c r="A18" s="17">
        <v>7</v>
      </c>
      <c r="B18" s="406" t="s">
        <v>911</v>
      </c>
      <c r="C18" s="18">
        <v>1415</v>
      </c>
      <c r="D18" s="18">
        <v>148718</v>
      </c>
      <c r="E18" s="383">
        <v>233</v>
      </c>
      <c r="F18" s="411">
        <f t="shared" si="0"/>
        <v>34651294</v>
      </c>
      <c r="G18" s="430">
        <v>1414</v>
      </c>
      <c r="H18" s="443">
        <v>33099048</v>
      </c>
      <c r="I18" s="491">
        <v>233</v>
      </c>
      <c r="J18" s="443">
        <f t="shared" si="1"/>
        <v>142056</v>
      </c>
    </row>
    <row r="19" spans="1:10" ht="14.25">
      <c r="A19" s="17">
        <v>8</v>
      </c>
      <c r="B19" s="406" t="s">
        <v>912</v>
      </c>
      <c r="C19" s="18">
        <v>1110</v>
      </c>
      <c r="D19" s="18">
        <v>103166</v>
      </c>
      <c r="E19" s="383">
        <v>233</v>
      </c>
      <c r="F19" s="411">
        <f t="shared" si="0"/>
        <v>24037678</v>
      </c>
      <c r="G19" s="430">
        <v>1110</v>
      </c>
      <c r="H19" s="443">
        <v>21464193</v>
      </c>
      <c r="I19" s="491">
        <v>233</v>
      </c>
      <c r="J19" s="443">
        <f t="shared" si="1"/>
        <v>92121</v>
      </c>
    </row>
    <row r="20" spans="1:10" ht="14.25">
      <c r="A20" s="17">
        <v>9</v>
      </c>
      <c r="B20" s="406" t="s">
        <v>913</v>
      </c>
      <c r="C20" s="18">
        <v>640</v>
      </c>
      <c r="D20" s="18">
        <v>65819</v>
      </c>
      <c r="E20" s="383">
        <v>233</v>
      </c>
      <c r="F20" s="411">
        <f t="shared" si="0"/>
        <v>15335827</v>
      </c>
      <c r="G20" s="430">
        <v>637</v>
      </c>
      <c r="H20" s="443">
        <v>11803780</v>
      </c>
      <c r="I20" s="491">
        <v>233</v>
      </c>
      <c r="J20" s="443">
        <f t="shared" si="1"/>
        <v>50660</v>
      </c>
    </row>
    <row r="21" spans="1:10" ht="14.25">
      <c r="A21" s="17">
        <v>10</v>
      </c>
      <c r="B21" s="406" t="s">
        <v>914</v>
      </c>
      <c r="C21" s="18">
        <v>787</v>
      </c>
      <c r="D21" s="18">
        <v>71665</v>
      </c>
      <c r="E21" s="383">
        <v>233</v>
      </c>
      <c r="F21" s="411">
        <f t="shared" si="0"/>
        <v>16697945</v>
      </c>
      <c r="G21" s="430">
        <v>785</v>
      </c>
      <c r="H21" s="443">
        <v>15499626</v>
      </c>
      <c r="I21" s="491">
        <v>233</v>
      </c>
      <c r="J21" s="443">
        <f t="shared" si="1"/>
        <v>66522</v>
      </c>
    </row>
    <row r="22" spans="1:10" ht="14.25">
      <c r="A22" s="17">
        <v>11</v>
      </c>
      <c r="B22" s="406" t="s">
        <v>915</v>
      </c>
      <c r="C22" s="18">
        <v>390</v>
      </c>
      <c r="D22" s="18">
        <v>93087</v>
      </c>
      <c r="E22" s="383">
        <v>233</v>
      </c>
      <c r="F22" s="411">
        <f t="shared" si="0"/>
        <v>21689271</v>
      </c>
      <c r="G22" s="430">
        <v>387</v>
      </c>
      <c r="H22" s="443">
        <v>19275391</v>
      </c>
      <c r="I22" s="491">
        <v>233</v>
      </c>
      <c r="J22" s="443">
        <f t="shared" si="1"/>
        <v>82727</v>
      </c>
    </row>
    <row r="23" spans="1:10" ht="14.25">
      <c r="A23" s="17">
        <v>12</v>
      </c>
      <c r="B23" s="406" t="s">
        <v>916</v>
      </c>
      <c r="C23" s="18">
        <v>706</v>
      </c>
      <c r="D23" s="18">
        <v>76420</v>
      </c>
      <c r="E23" s="383">
        <v>233</v>
      </c>
      <c r="F23" s="411">
        <f t="shared" si="0"/>
        <v>17805860</v>
      </c>
      <c r="G23" s="430">
        <v>709</v>
      </c>
      <c r="H23" s="443">
        <v>12418434</v>
      </c>
      <c r="I23" s="491">
        <v>233</v>
      </c>
      <c r="J23" s="443">
        <f t="shared" si="1"/>
        <v>53298</v>
      </c>
    </row>
    <row r="24" spans="1:10" ht="14.25">
      <c r="A24" s="17">
        <v>13</v>
      </c>
      <c r="B24" s="406" t="s">
        <v>917</v>
      </c>
      <c r="C24" s="18">
        <v>571</v>
      </c>
      <c r="D24" s="18">
        <v>67379</v>
      </c>
      <c r="E24" s="383">
        <v>233</v>
      </c>
      <c r="F24" s="411">
        <f t="shared" si="0"/>
        <v>15699307</v>
      </c>
      <c r="G24" s="430">
        <v>574</v>
      </c>
      <c r="H24" s="443">
        <v>16628744</v>
      </c>
      <c r="I24" s="491">
        <v>233</v>
      </c>
      <c r="J24" s="443">
        <f t="shared" si="1"/>
        <v>71368</v>
      </c>
    </row>
    <row r="25" spans="1:10" ht="14.25">
      <c r="A25" s="17">
        <v>14</v>
      </c>
      <c r="B25" s="406" t="s">
        <v>918</v>
      </c>
      <c r="C25" s="18">
        <v>1430</v>
      </c>
      <c r="D25" s="18">
        <v>118173</v>
      </c>
      <c r="E25" s="383">
        <v>233</v>
      </c>
      <c r="F25" s="411">
        <f t="shared" si="0"/>
        <v>27534309</v>
      </c>
      <c r="G25" s="430">
        <v>1423</v>
      </c>
      <c r="H25" s="443">
        <v>17679108</v>
      </c>
      <c r="I25" s="491">
        <v>233</v>
      </c>
      <c r="J25" s="443">
        <f t="shared" si="1"/>
        <v>75876</v>
      </c>
    </row>
    <row r="26" spans="1:10" s="388" customFormat="1" ht="14.25">
      <c r="A26" s="490">
        <v>15</v>
      </c>
      <c r="B26" s="406" t="s">
        <v>919</v>
      </c>
      <c r="C26" s="18">
        <v>880</v>
      </c>
      <c r="D26" s="18">
        <v>71749</v>
      </c>
      <c r="E26" s="383">
        <v>233</v>
      </c>
      <c r="F26" s="411">
        <f t="shared" si="0"/>
        <v>16717517</v>
      </c>
      <c r="G26" s="430">
        <v>880</v>
      </c>
      <c r="H26" s="443">
        <v>17588471</v>
      </c>
      <c r="I26" s="491">
        <v>233</v>
      </c>
      <c r="J26" s="443">
        <f t="shared" si="1"/>
        <v>75487</v>
      </c>
    </row>
    <row r="27" spans="1:10" s="388" customFormat="1" ht="14.25">
      <c r="A27" s="490">
        <v>16</v>
      </c>
      <c r="B27" s="406" t="s">
        <v>920</v>
      </c>
      <c r="C27" s="18">
        <v>327</v>
      </c>
      <c r="D27" s="18">
        <v>69194</v>
      </c>
      <c r="E27" s="383">
        <v>233</v>
      </c>
      <c r="F27" s="411">
        <f t="shared" si="0"/>
        <v>16122202</v>
      </c>
      <c r="G27" s="430">
        <v>323</v>
      </c>
      <c r="H27" s="443">
        <v>9911354</v>
      </c>
      <c r="I27" s="491">
        <v>233</v>
      </c>
      <c r="J27" s="443">
        <f t="shared" si="1"/>
        <v>42538</v>
      </c>
    </row>
    <row r="28" spans="1:10" s="388" customFormat="1" ht="14.25">
      <c r="A28" s="490">
        <v>17</v>
      </c>
      <c r="B28" s="406" t="s">
        <v>921</v>
      </c>
      <c r="C28" s="18">
        <v>1484</v>
      </c>
      <c r="D28" s="18">
        <v>159996</v>
      </c>
      <c r="E28" s="383">
        <v>233</v>
      </c>
      <c r="F28" s="411">
        <f t="shared" si="0"/>
        <v>37279068</v>
      </c>
      <c r="G28" s="430">
        <v>1442</v>
      </c>
      <c r="H28" s="443">
        <v>34647566</v>
      </c>
      <c r="I28" s="491">
        <v>233</v>
      </c>
      <c r="J28" s="443">
        <f t="shared" si="1"/>
        <v>148702</v>
      </c>
    </row>
    <row r="29" spans="1:10" s="388" customFormat="1" ht="14.25">
      <c r="A29" s="490">
        <v>18</v>
      </c>
      <c r="B29" s="406" t="s">
        <v>922</v>
      </c>
      <c r="C29" s="18">
        <v>808</v>
      </c>
      <c r="D29" s="18">
        <v>63134</v>
      </c>
      <c r="E29" s="383">
        <v>233</v>
      </c>
      <c r="F29" s="411">
        <f t="shared" si="0"/>
        <v>14710222</v>
      </c>
      <c r="G29" s="430">
        <v>804</v>
      </c>
      <c r="H29" s="443">
        <v>11220115</v>
      </c>
      <c r="I29" s="491">
        <v>233</v>
      </c>
      <c r="J29" s="443">
        <f t="shared" si="1"/>
        <v>48155</v>
      </c>
    </row>
    <row r="30" spans="1:10" s="388" customFormat="1" ht="14.25">
      <c r="A30" s="490">
        <v>19</v>
      </c>
      <c r="B30" s="406" t="s">
        <v>923</v>
      </c>
      <c r="C30" s="18">
        <v>986</v>
      </c>
      <c r="D30" s="18">
        <v>96741</v>
      </c>
      <c r="E30" s="383">
        <v>233</v>
      </c>
      <c r="F30" s="411">
        <f t="shared" si="0"/>
        <v>22540653</v>
      </c>
      <c r="G30" s="430">
        <v>973</v>
      </c>
      <c r="H30" s="443">
        <v>24294677</v>
      </c>
      <c r="I30" s="491">
        <v>233</v>
      </c>
      <c r="J30" s="443">
        <f t="shared" si="1"/>
        <v>104269</v>
      </c>
    </row>
    <row r="31" spans="1:10" s="388" customFormat="1" ht="14.25">
      <c r="A31" s="490">
        <v>20</v>
      </c>
      <c r="B31" s="406" t="s">
        <v>924</v>
      </c>
      <c r="C31" s="18">
        <v>818</v>
      </c>
      <c r="D31" s="18">
        <v>81122</v>
      </c>
      <c r="E31" s="383">
        <v>233</v>
      </c>
      <c r="F31" s="411">
        <f t="shared" si="0"/>
        <v>18901426</v>
      </c>
      <c r="G31" s="430">
        <v>814</v>
      </c>
      <c r="H31" s="443">
        <v>17255281</v>
      </c>
      <c r="I31" s="491">
        <v>233</v>
      </c>
      <c r="J31" s="443">
        <f t="shared" si="1"/>
        <v>74057</v>
      </c>
    </row>
    <row r="32" spans="1:10" s="388" customFormat="1" ht="14.25">
      <c r="A32" s="490">
        <v>21</v>
      </c>
      <c r="B32" s="406" t="s">
        <v>925</v>
      </c>
      <c r="C32" s="18">
        <v>505</v>
      </c>
      <c r="D32" s="18">
        <v>54396</v>
      </c>
      <c r="E32" s="383">
        <v>233</v>
      </c>
      <c r="F32" s="411">
        <f t="shared" si="0"/>
        <v>12674268</v>
      </c>
      <c r="G32" s="430">
        <v>503</v>
      </c>
      <c r="H32" s="443">
        <v>11711512</v>
      </c>
      <c r="I32" s="491">
        <v>233</v>
      </c>
      <c r="J32" s="443">
        <f t="shared" si="1"/>
        <v>50264</v>
      </c>
    </row>
    <row r="33" spans="1:10" s="388" customFormat="1" ht="14.25">
      <c r="A33" s="490">
        <v>22</v>
      </c>
      <c r="B33" s="406" t="s">
        <v>926</v>
      </c>
      <c r="C33" s="18">
        <v>2009</v>
      </c>
      <c r="D33" s="18">
        <v>154891</v>
      </c>
      <c r="E33" s="383">
        <v>233</v>
      </c>
      <c r="F33" s="411">
        <f t="shared" si="0"/>
        <v>36089603</v>
      </c>
      <c r="G33" s="430">
        <v>2004</v>
      </c>
      <c r="H33" s="443">
        <v>37227808</v>
      </c>
      <c r="I33" s="491">
        <v>233</v>
      </c>
      <c r="J33" s="443">
        <f t="shared" si="1"/>
        <v>159776</v>
      </c>
    </row>
    <row r="34" spans="1:10" s="388" customFormat="1" ht="14.25">
      <c r="A34" s="490">
        <v>23</v>
      </c>
      <c r="B34" s="406" t="s">
        <v>927</v>
      </c>
      <c r="C34" s="18">
        <v>715</v>
      </c>
      <c r="D34" s="18">
        <v>58988</v>
      </c>
      <c r="E34" s="383">
        <v>233</v>
      </c>
      <c r="F34" s="411">
        <f t="shared" si="0"/>
        <v>13744204</v>
      </c>
      <c r="G34" s="430">
        <v>715</v>
      </c>
      <c r="H34" s="443">
        <v>14572286</v>
      </c>
      <c r="I34" s="491">
        <v>233</v>
      </c>
      <c r="J34" s="443">
        <f t="shared" si="1"/>
        <v>62542</v>
      </c>
    </row>
    <row r="35" spans="1:10" s="388" customFormat="1" ht="14.25">
      <c r="A35" s="490">
        <v>24</v>
      </c>
      <c r="B35" s="406" t="s">
        <v>928</v>
      </c>
      <c r="C35" s="18">
        <v>428</v>
      </c>
      <c r="D35" s="18">
        <v>49037</v>
      </c>
      <c r="E35" s="383">
        <v>233</v>
      </c>
      <c r="F35" s="411">
        <f t="shared" si="0"/>
        <v>11425621</v>
      </c>
      <c r="G35" s="430">
        <v>421</v>
      </c>
      <c r="H35" s="443">
        <v>11921212</v>
      </c>
      <c r="I35" s="491">
        <v>233</v>
      </c>
      <c r="J35" s="443">
        <f t="shared" si="1"/>
        <v>51164</v>
      </c>
    </row>
    <row r="36" spans="1:10" s="388" customFormat="1" ht="14.25">
      <c r="A36" s="490">
        <v>25</v>
      </c>
      <c r="B36" s="406" t="s">
        <v>929</v>
      </c>
      <c r="C36" s="18">
        <v>1409</v>
      </c>
      <c r="D36" s="18">
        <v>123474</v>
      </c>
      <c r="E36" s="383">
        <v>233</v>
      </c>
      <c r="F36" s="411">
        <f t="shared" si="0"/>
        <v>28769442</v>
      </c>
      <c r="G36" s="430">
        <v>1385</v>
      </c>
      <c r="H36" s="443">
        <v>29177658</v>
      </c>
      <c r="I36" s="491">
        <v>233</v>
      </c>
      <c r="J36" s="443">
        <f t="shared" si="1"/>
        <v>125226</v>
      </c>
    </row>
    <row r="37" spans="1:10" s="388" customFormat="1" ht="14.25">
      <c r="A37" s="490">
        <v>26</v>
      </c>
      <c r="B37" s="406" t="s">
        <v>930</v>
      </c>
      <c r="C37" s="18">
        <v>604</v>
      </c>
      <c r="D37" s="18">
        <v>93000</v>
      </c>
      <c r="E37" s="383">
        <v>233</v>
      </c>
      <c r="F37" s="411">
        <f t="shared" si="0"/>
        <v>21669000</v>
      </c>
      <c r="G37" s="430">
        <v>600</v>
      </c>
      <c r="H37" s="443">
        <v>19806398</v>
      </c>
      <c r="I37" s="491">
        <v>233</v>
      </c>
      <c r="J37" s="443">
        <f t="shared" si="1"/>
        <v>85006</v>
      </c>
    </row>
    <row r="38" spans="1:10" s="388" customFormat="1" ht="14.25">
      <c r="A38" s="490">
        <v>27</v>
      </c>
      <c r="B38" s="406" t="s">
        <v>931</v>
      </c>
      <c r="C38" s="18">
        <v>841</v>
      </c>
      <c r="D38" s="18">
        <v>73377</v>
      </c>
      <c r="E38" s="383">
        <v>233</v>
      </c>
      <c r="F38" s="411">
        <f t="shared" si="0"/>
        <v>17096841</v>
      </c>
      <c r="G38" s="430">
        <v>842</v>
      </c>
      <c r="H38" s="443">
        <v>15867999</v>
      </c>
      <c r="I38" s="491">
        <v>233</v>
      </c>
      <c r="J38" s="443">
        <f t="shared" si="1"/>
        <v>68103</v>
      </c>
    </row>
    <row r="39" spans="1:10" s="388" customFormat="1" ht="14.25">
      <c r="A39" s="490">
        <v>28</v>
      </c>
      <c r="B39" s="406" t="s">
        <v>932</v>
      </c>
      <c r="C39" s="18">
        <v>849</v>
      </c>
      <c r="D39" s="18">
        <v>69417</v>
      </c>
      <c r="E39" s="383">
        <v>233</v>
      </c>
      <c r="F39" s="411">
        <f t="shared" si="0"/>
        <v>16174161</v>
      </c>
      <c r="G39" s="430">
        <v>847</v>
      </c>
      <c r="H39" s="443">
        <v>15231443</v>
      </c>
      <c r="I39" s="491">
        <v>233</v>
      </c>
      <c r="J39" s="443">
        <f t="shared" si="1"/>
        <v>65371</v>
      </c>
    </row>
    <row r="40" spans="1:10" s="388" customFormat="1" ht="14.25">
      <c r="A40" s="490">
        <v>29</v>
      </c>
      <c r="B40" s="406" t="s">
        <v>933</v>
      </c>
      <c r="C40" s="18">
        <v>509</v>
      </c>
      <c r="D40" s="18">
        <v>62869</v>
      </c>
      <c r="E40" s="383">
        <v>233</v>
      </c>
      <c r="F40" s="411">
        <f t="shared" si="0"/>
        <v>14648477</v>
      </c>
      <c r="G40" s="430">
        <v>494</v>
      </c>
      <c r="H40" s="443">
        <v>12185434</v>
      </c>
      <c r="I40" s="491">
        <v>233</v>
      </c>
      <c r="J40" s="443">
        <f t="shared" si="1"/>
        <v>52298</v>
      </c>
    </row>
    <row r="41" spans="1:10" s="388" customFormat="1" ht="14.25">
      <c r="A41" s="490">
        <v>30</v>
      </c>
      <c r="B41" s="406" t="s">
        <v>934</v>
      </c>
      <c r="C41" s="18">
        <v>617</v>
      </c>
      <c r="D41" s="18">
        <v>78662</v>
      </c>
      <c r="E41" s="383">
        <v>233</v>
      </c>
      <c r="F41" s="411">
        <f t="shared" si="0"/>
        <v>18328246</v>
      </c>
      <c r="G41" s="430">
        <v>618</v>
      </c>
      <c r="H41" s="443">
        <v>15997081</v>
      </c>
      <c r="I41" s="491">
        <v>233</v>
      </c>
      <c r="J41" s="443">
        <f t="shared" si="1"/>
        <v>68657</v>
      </c>
    </row>
    <row r="42" spans="1:10" s="388" customFormat="1" ht="14.25">
      <c r="A42" s="490">
        <v>31</v>
      </c>
      <c r="B42" s="406" t="s">
        <v>935</v>
      </c>
      <c r="C42" s="18">
        <v>466</v>
      </c>
      <c r="D42" s="18">
        <v>54750</v>
      </c>
      <c r="E42" s="383">
        <v>233</v>
      </c>
      <c r="F42" s="411">
        <f t="shared" si="0"/>
        <v>12756750</v>
      </c>
      <c r="G42" s="430">
        <v>464</v>
      </c>
      <c r="H42" s="443">
        <v>13076426</v>
      </c>
      <c r="I42" s="491">
        <v>233</v>
      </c>
      <c r="J42" s="443">
        <f t="shared" si="1"/>
        <v>56122</v>
      </c>
    </row>
    <row r="43" spans="1:10" ht="14.25">
      <c r="A43" s="490">
        <v>32</v>
      </c>
      <c r="B43" s="406" t="s">
        <v>936</v>
      </c>
      <c r="C43" s="18">
        <v>730</v>
      </c>
      <c r="D43" s="18">
        <v>66587</v>
      </c>
      <c r="E43" s="383">
        <v>233</v>
      </c>
      <c r="F43" s="411">
        <f t="shared" si="0"/>
        <v>15514771</v>
      </c>
      <c r="G43" s="430">
        <v>728</v>
      </c>
      <c r="H43" s="443">
        <v>13991650</v>
      </c>
      <c r="I43" s="491">
        <v>233</v>
      </c>
      <c r="J43" s="443">
        <f t="shared" si="1"/>
        <v>60050</v>
      </c>
    </row>
    <row r="44" spans="1:10" ht="14.25">
      <c r="A44" s="490">
        <v>33</v>
      </c>
      <c r="B44" s="406" t="s">
        <v>937</v>
      </c>
      <c r="C44" s="18">
        <v>2453</v>
      </c>
      <c r="D44" s="18">
        <v>166279</v>
      </c>
      <c r="E44" s="383">
        <v>233</v>
      </c>
      <c r="F44" s="411">
        <f t="shared" si="0"/>
        <v>38743007</v>
      </c>
      <c r="G44" s="430">
        <v>2384</v>
      </c>
      <c r="H44" s="443">
        <v>39655668</v>
      </c>
      <c r="I44" s="491">
        <v>233</v>
      </c>
      <c r="J44" s="443">
        <f t="shared" si="1"/>
        <v>170196</v>
      </c>
    </row>
    <row r="45" spans="1:10">
      <c r="A45" s="3" t="s">
        <v>19</v>
      </c>
      <c r="B45" s="29"/>
      <c r="C45" s="29">
        <f>SUM(C12:C44)</f>
        <v>32310</v>
      </c>
      <c r="D45" s="29">
        <f>SUM(D12:D44)</f>
        <v>3185306</v>
      </c>
      <c r="E45" s="383">
        <v>233</v>
      </c>
      <c r="F45" s="411">
        <f t="shared" si="0"/>
        <v>742176298</v>
      </c>
      <c r="G45" s="411">
        <f>SUM(G12:G44)</f>
        <v>32079</v>
      </c>
      <c r="H45" s="443">
        <f>SUM(H12:H44)</f>
        <v>685603199</v>
      </c>
      <c r="I45" s="491">
        <v>233</v>
      </c>
      <c r="J45" s="443">
        <f t="shared" ref="J45" si="2">SUM(J12:J44)</f>
        <v>2942503</v>
      </c>
    </row>
    <row r="46" spans="1:10">
      <c r="A46" s="11"/>
      <c r="B46" s="30"/>
      <c r="C46" s="30"/>
      <c r="D46" s="21"/>
      <c r="E46" s="21"/>
      <c r="F46" s="21"/>
      <c r="G46" s="21"/>
      <c r="H46" s="21"/>
      <c r="I46" s="21"/>
      <c r="J46" s="21"/>
    </row>
    <row r="47" spans="1:10">
      <c r="A47" s="702" t="s">
        <v>725</v>
      </c>
      <c r="B47" s="702"/>
      <c r="C47" s="702"/>
      <c r="D47" s="702"/>
      <c r="E47" s="702"/>
      <c r="F47" s="702"/>
      <c r="G47" s="702"/>
      <c r="H47" s="702"/>
      <c r="I47" s="21"/>
      <c r="J47" s="21"/>
    </row>
    <row r="48" spans="1:10">
      <c r="A48" s="11"/>
      <c r="B48" s="30"/>
      <c r="C48" s="30"/>
      <c r="D48" s="21"/>
      <c r="E48" s="21"/>
      <c r="F48" s="21"/>
      <c r="G48" s="21"/>
      <c r="H48" s="21"/>
      <c r="I48" s="21"/>
      <c r="J48" s="21"/>
    </row>
    <row r="49" spans="1:10" ht="15.75" customHeight="1">
      <c r="A49" s="14" t="s">
        <v>12</v>
      </c>
      <c r="B49" s="14"/>
      <c r="C49" s="14"/>
      <c r="D49" s="14"/>
      <c r="E49" s="14"/>
      <c r="F49" s="14"/>
      <c r="G49" s="14"/>
      <c r="I49" s="613" t="s">
        <v>13</v>
      </c>
      <c r="J49" s="613"/>
    </row>
    <row r="50" spans="1:10" ht="12.75" customHeight="1">
      <c r="A50" s="617" t="s">
        <v>14</v>
      </c>
      <c r="B50" s="617"/>
      <c r="C50" s="617"/>
      <c r="D50" s="617"/>
      <c r="E50" s="617"/>
      <c r="F50" s="617"/>
      <c r="G50" s="617"/>
      <c r="H50" s="617"/>
      <c r="I50" s="617"/>
      <c r="J50" s="617"/>
    </row>
    <row r="51" spans="1:10" ht="12.75" customHeight="1">
      <c r="A51" s="617" t="s">
        <v>20</v>
      </c>
      <c r="B51" s="617"/>
      <c r="C51" s="617"/>
      <c r="D51" s="617"/>
      <c r="E51" s="617"/>
      <c r="F51" s="617"/>
      <c r="G51" s="617"/>
      <c r="H51" s="617"/>
      <c r="I51" s="617"/>
      <c r="J51" s="617"/>
    </row>
    <row r="52" spans="1:10">
      <c r="A52" s="14"/>
      <c r="B52" s="14"/>
      <c r="C52" s="14"/>
      <c r="E52" s="14"/>
      <c r="H52" s="600" t="s">
        <v>86</v>
      </c>
      <c r="I52" s="600"/>
      <c r="J52" s="600"/>
    </row>
    <row r="56" spans="1:10">
      <c r="A56" s="703"/>
      <c r="B56" s="703"/>
      <c r="C56" s="703"/>
      <c r="D56" s="703"/>
      <c r="E56" s="703"/>
      <c r="F56" s="703"/>
      <c r="G56" s="703"/>
      <c r="H56" s="703"/>
      <c r="I56" s="703"/>
      <c r="J56" s="703"/>
    </row>
    <row r="58" spans="1:10">
      <c r="A58" s="703"/>
      <c r="B58" s="703"/>
      <c r="C58" s="703"/>
      <c r="D58" s="703"/>
      <c r="E58" s="703"/>
      <c r="F58" s="703"/>
      <c r="G58" s="703"/>
      <c r="H58" s="703"/>
      <c r="I58" s="703"/>
      <c r="J58" s="703"/>
    </row>
  </sheetData>
  <mergeCells count="17">
    <mergeCell ref="A47:H47"/>
    <mergeCell ref="I49:J49"/>
    <mergeCell ref="H52:J52"/>
    <mergeCell ref="A58:J58"/>
    <mergeCell ref="A56:J56"/>
    <mergeCell ref="A50:J50"/>
    <mergeCell ref="A51:J51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8"/>
  <sheetViews>
    <sheetView zoomScaleSheetLayoutView="90" workbookViewId="0">
      <selection activeCell="K12" sqref="K12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4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1" width="11.7109375" style="454" customWidth="1"/>
    <col min="12" max="16384" width="9.140625" style="15"/>
  </cols>
  <sheetData>
    <row r="1" spans="1:11" customFormat="1">
      <c r="E1" s="601"/>
      <c r="F1" s="601"/>
      <c r="G1" s="601"/>
      <c r="H1" s="601"/>
      <c r="I1" s="601"/>
      <c r="J1" s="145" t="s">
        <v>365</v>
      </c>
      <c r="K1" s="455"/>
    </row>
    <row r="2" spans="1:11" customFormat="1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  <c r="K2" s="452"/>
    </row>
    <row r="3" spans="1:11" customFormat="1" ht="20.25">
      <c r="A3" s="598" t="s">
        <v>753</v>
      </c>
      <c r="B3" s="598"/>
      <c r="C3" s="598"/>
      <c r="D3" s="598"/>
      <c r="E3" s="598"/>
      <c r="F3" s="598"/>
      <c r="G3" s="598"/>
      <c r="H3" s="598"/>
      <c r="I3" s="598"/>
      <c r="J3" s="598"/>
      <c r="K3" s="446"/>
    </row>
    <row r="4" spans="1:11" customFormat="1" ht="14.25" customHeight="1"/>
    <row r="5" spans="1:11" ht="15.75">
      <c r="A5" s="695" t="s">
        <v>813</v>
      </c>
      <c r="B5" s="695"/>
      <c r="C5" s="695"/>
      <c r="D5" s="695"/>
      <c r="E5" s="695"/>
      <c r="F5" s="695"/>
      <c r="G5" s="695"/>
      <c r="H5" s="695"/>
      <c r="I5" s="695"/>
      <c r="J5" s="695"/>
      <c r="K5" s="453"/>
    </row>
    <row r="6" spans="1:1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448"/>
    </row>
    <row r="7" spans="1:11" ht="0.75" customHeight="1"/>
    <row r="8" spans="1:11">
      <c r="A8" s="600" t="s">
        <v>948</v>
      </c>
      <c r="B8" s="600"/>
      <c r="C8" s="31"/>
      <c r="H8" s="684" t="s">
        <v>841</v>
      </c>
      <c r="I8" s="684"/>
      <c r="J8" s="684"/>
      <c r="K8" s="451"/>
    </row>
    <row r="9" spans="1:11">
      <c r="A9" s="594" t="s">
        <v>2</v>
      </c>
      <c r="B9" s="594" t="s">
        <v>3</v>
      </c>
      <c r="C9" s="575" t="s">
        <v>812</v>
      </c>
      <c r="D9" s="604"/>
      <c r="E9" s="604"/>
      <c r="F9" s="576"/>
      <c r="G9" s="575" t="s">
        <v>107</v>
      </c>
      <c r="H9" s="604"/>
      <c r="I9" s="604"/>
      <c r="J9" s="576"/>
      <c r="K9" s="11"/>
    </row>
    <row r="10" spans="1:11" ht="63.75">
      <c r="A10" s="594"/>
      <c r="B10" s="594"/>
      <c r="C10" s="5" t="s">
        <v>187</v>
      </c>
      <c r="D10" s="5" t="s">
        <v>17</v>
      </c>
      <c r="E10" s="276" t="s">
        <v>833</v>
      </c>
      <c r="F10" s="7" t="s">
        <v>204</v>
      </c>
      <c r="G10" s="5" t="s">
        <v>187</v>
      </c>
      <c r="H10" s="25" t="s">
        <v>18</v>
      </c>
      <c r="I10" s="111" t="s">
        <v>723</v>
      </c>
      <c r="J10" s="5" t="s">
        <v>724</v>
      </c>
      <c r="K10" s="125"/>
    </row>
    <row r="11" spans="1:1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7">
        <v>8</v>
      </c>
      <c r="I11" s="5">
        <v>9</v>
      </c>
      <c r="J11" s="5">
        <v>10</v>
      </c>
      <c r="K11" s="125"/>
    </row>
    <row r="12" spans="1:11" ht="14.25">
      <c r="A12" s="17">
        <v>1</v>
      </c>
      <c r="B12" s="406" t="s">
        <v>905</v>
      </c>
      <c r="C12" s="18">
        <v>1165</v>
      </c>
      <c r="D12" s="18">
        <v>57277</v>
      </c>
      <c r="E12" s="383">
        <v>233</v>
      </c>
      <c r="F12" s="411">
        <f>D12*E12</f>
        <v>13345541</v>
      </c>
      <c r="G12" s="430">
        <v>1164</v>
      </c>
      <c r="H12" s="443">
        <v>13982330</v>
      </c>
      <c r="I12" s="443">
        <v>233</v>
      </c>
      <c r="J12" s="443">
        <f>H12/I12</f>
        <v>60010</v>
      </c>
      <c r="K12" s="21">
        <f>H12/219</f>
        <v>63846.255707762561</v>
      </c>
    </row>
    <row r="13" spans="1:11" ht="14.25">
      <c r="A13" s="17">
        <v>2</v>
      </c>
      <c r="B13" s="406" t="s">
        <v>906</v>
      </c>
      <c r="C13" s="18">
        <v>1788</v>
      </c>
      <c r="D13" s="18">
        <v>80616</v>
      </c>
      <c r="E13" s="383">
        <v>233</v>
      </c>
      <c r="F13" s="411">
        <f t="shared" ref="F13:F45" si="0">D13*E13</f>
        <v>18783528</v>
      </c>
      <c r="G13" s="430">
        <v>1803</v>
      </c>
      <c r="H13" s="443">
        <v>14014018</v>
      </c>
      <c r="I13" s="491">
        <v>233</v>
      </c>
      <c r="J13" s="443">
        <f t="shared" ref="J13:J44" si="1">H13/I13</f>
        <v>60146</v>
      </c>
      <c r="K13" s="21"/>
    </row>
    <row r="14" spans="1:11" ht="14.25">
      <c r="A14" s="17">
        <v>3</v>
      </c>
      <c r="B14" s="406" t="s">
        <v>907</v>
      </c>
      <c r="C14" s="18">
        <v>950</v>
      </c>
      <c r="D14" s="18">
        <v>89529</v>
      </c>
      <c r="E14" s="383">
        <v>233</v>
      </c>
      <c r="F14" s="411">
        <f t="shared" si="0"/>
        <v>20860257</v>
      </c>
      <c r="G14" s="430">
        <v>940</v>
      </c>
      <c r="H14" s="443">
        <v>14591625</v>
      </c>
      <c r="I14" s="491">
        <v>233</v>
      </c>
      <c r="J14" s="443">
        <f t="shared" si="1"/>
        <v>62625</v>
      </c>
      <c r="K14" s="21"/>
    </row>
    <row r="15" spans="1:11" ht="14.25">
      <c r="A15" s="17">
        <v>4</v>
      </c>
      <c r="B15" s="406" t="s">
        <v>908</v>
      </c>
      <c r="C15" s="18">
        <v>676</v>
      </c>
      <c r="D15" s="18">
        <v>33231</v>
      </c>
      <c r="E15" s="383">
        <v>233</v>
      </c>
      <c r="F15" s="411">
        <f t="shared" si="0"/>
        <v>7742823</v>
      </c>
      <c r="G15" s="430">
        <v>692</v>
      </c>
      <c r="H15" s="443">
        <v>8439027</v>
      </c>
      <c r="I15" s="491">
        <v>233</v>
      </c>
      <c r="J15" s="443">
        <f t="shared" si="1"/>
        <v>36219</v>
      </c>
      <c r="K15" s="21"/>
    </row>
    <row r="16" spans="1:11" ht="14.25">
      <c r="A16" s="383">
        <v>5</v>
      </c>
      <c r="B16" s="406" t="s">
        <v>909</v>
      </c>
      <c r="C16" s="18">
        <v>1853</v>
      </c>
      <c r="D16" s="18">
        <v>106790</v>
      </c>
      <c r="E16" s="383">
        <v>233</v>
      </c>
      <c r="F16" s="411">
        <f t="shared" si="0"/>
        <v>24882070</v>
      </c>
      <c r="G16" s="430">
        <v>1885</v>
      </c>
      <c r="H16" s="443">
        <v>26693878</v>
      </c>
      <c r="I16" s="491">
        <v>233</v>
      </c>
      <c r="J16" s="443">
        <f t="shared" si="1"/>
        <v>114566</v>
      </c>
      <c r="K16" s="21"/>
    </row>
    <row r="17" spans="1:11" ht="14.25">
      <c r="A17" s="383">
        <v>6</v>
      </c>
      <c r="B17" s="406" t="s">
        <v>910</v>
      </c>
      <c r="C17" s="18">
        <v>1109</v>
      </c>
      <c r="D17" s="18">
        <v>53129</v>
      </c>
      <c r="E17" s="383">
        <v>233</v>
      </c>
      <c r="F17" s="411">
        <f t="shared" si="0"/>
        <v>12379057</v>
      </c>
      <c r="G17" s="430">
        <v>1113</v>
      </c>
      <c r="H17" s="443">
        <v>11653728</v>
      </c>
      <c r="I17" s="491">
        <v>233</v>
      </c>
      <c r="J17" s="443">
        <f t="shared" si="1"/>
        <v>50016</v>
      </c>
      <c r="K17" s="21"/>
    </row>
    <row r="18" spans="1:11" ht="14.25">
      <c r="A18" s="383">
        <v>7</v>
      </c>
      <c r="B18" s="406" t="s">
        <v>911</v>
      </c>
      <c r="C18" s="18">
        <v>1496</v>
      </c>
      <c r="D18" s="18">
        <v>80293</v>
      </c>
      <c r="E18" s="383">
        <v>233</v>
      </c>
      <c r="F18" s="411">
        <f t="shared" si="0"/>
        <v>18708269</v>
      </c>
      <c r="G18" s="430">
        <v>1497</v>
      </c>
      <c r="H18" s="443">
        <v>16984069</v>
      </c>
      <c r="I18" s="491">
        <v>233</v>
      </c>
      <c r="J18" s="443">
        <f t="shared" si="1"/>
        <v>72893</v>
      </c>
      <c r="K18" s="21"/>
    </row>
    <row r="19" spans="1:11" ht="14.25">
      <c r="A19" s="383">
        <v>8</v>
      </c>
      <c r="B19" s="406" t="s">
        <v>912</v>
      </c>
      <c r="C19" s="18">
        <v>865</v>
      </c>
      <c r="D19" s="18">
        <v>47372</v>
      </c>
      <c r="E19" s="383">
        <v>233</v>
      </c>
      <c r="F19" s="411">
        <f t="shared" si="0"/>
        <v>11037676</v>
      </c>
      <c r="G19" s="430">
        <v>866</v>
      </c>
      <c r="H19" s="443">
        <v>9166919</v>
      </c>
      <c r="I19" s="491">
        <v>233</v>
      </c>
      <c r="J19" s="443">
        <f t="shared" si="1"/>
        <v>39343</v>
      </c>
      <c r="K19" s="21"/>
    </row>
    <row r="20" spans="1:11" ht="14.25">
      <c r="A20" s="383">
        <v>9</v>
      </c>
      <c r="B20" s="406" t="s">
        <v>913</v>
      </c>
      <c r="C20" s="18">
        <v>640</v>
      </c>
      <c r="D20" s="18">
        <v>34275</v>
      </c>
      <c r="E20" s="383">
        <v>233</v>
      </c>
      <c r="F20" s="411">
        <f t="shared" si="0"/>
        <v>7986075</v>
      </c>
      <c r="G20" s="430">
        <v>641</v>
      </c>
      <c r="H20" s="443">
        <v>7903127</v>
      </c>
      <c r="I20" s="491">
        <v>233</v>
      </c>
      <c r="J20" s="443">
        <f t="shared" si="1"/>
        <v>33919</v>
      </c>
      <c r="K20" s="21"/>
    </row>
    <row r="21" spans="1:11" ht="14.25">
      <c r="A21" s="383">
        <v>10</v>
      </c>
      <c r="B21" s="406" t="s">
        <v>914</v>
      </c>
      <c r="C21" s="18">
        <v>1045</v>
      </c>
      <c r="D21" s="18">
        <v>47312</v>
      </c>
      <c r="E21" s="383">
        <v>233</v>
      </c>
      <c r="F21" s="411">
        <f t="shared" si="0"/>
        <v>11023696</v>
      </c>
      <c r="G21" s="430">
        <v>1045</v>
      </c>
      <c r="H21" s="443">
        <v>9366600</v>
      </c>
      <c r="I21" s="491">
        <v>233</v>
      </c>
      <c r="J21" s="443">
        <f t="shared" si="1"/>
        <v>40200</v>
      </c>
      <c r="K21" s="21"/>
    </row>
    <row r="22" spans="1:11" ht="14.25">
      <c r="A22" s="383">
        <v>11</v>
      </c>
      <c r="B22" s="406" t="s">
        <v>915</v>
      </c>
      <c r="C22" s="18">
        <v>1024</v>
      </c>
      <c r="D22" s="18">
        <v>50996</v>
      </c>
      <c r="E22" s="383">
        <v>233</v>
      </c>
      <c r="F22" s="411">
        <f t="shared" si="0"/>
        <v>11882068</v>
      </c>
      <c r="G22" s="430">
        <v>1027</v>
      </c>
      <c r="H22" s="443">
        <v>11246677</v>
      </c>
      <c r="I22" s="491">
        <v>233</v>
      </c>
      <c r="J22" s="443">
        <f t="shared" si="1"/>
        <v>48269</v>
      </c>
      <c r="K22" s="21"/>
    </row>
    <row r="23" spans="1:11" ht="14.25">
      <c r="A23" s="383">
        <v>12</v>
      </c>
      <c r="B23" s="406" t="s">
        <v>916</v>
      </c>
      <c r="C23" s="18">
        <v>828</v>
      </c>
      <c r="D23" s="18">
        <v>46303</v>
      </c>
      <c r="E23" s="383">
        <v>233</v>
      </c>
      <c r="F23" s="411">
        <f t="shared" si="0"/>
        <v>10788599</v>
      </c>
      <c r="G23" s="430">
        <v>829</v>
      </c>
      <c r="H23" s="443">
        <v>8371690</v>
      </c>
      <c r="I23" s="491">
        <v>233</v>
      </c>
      <c r="J23" s="443">
        <f t="shared" si="1"/>
        <v>35930</v>
      </c>
      <c r="K23" s="21"/>
    </row>
    <row r="24" spans="1:11" ht="14.25">
      <c r="A24" s="383">
        <v>13</v>
      </c>
      <c r="B24" s="406" t="s">
        <v>917</v>
      </c>
      <c r="C24" s="18">
        <v>579</v>
      </c>
      <c r="D24" s="18">
        <v>25407</v>
      </c>
      <c r="E24" s="383">
        <v>233</v>
      </c>
      <c r="F24" s="411">
        <f t="shared" si="0"/>
        <v>5919831</v>
      </c>
      <c r="G24" s="430">
        <v>576</v>
      </c>
      <c r="H24" s="443">
        <v>6384899</v>
      </c>
      <c r="I24" s="491">
        <v>233</v>
      </c>
      <c r="J24" s="443">
        <f t="shared" si="1"/>
        <v>27403</v>
      </c>
      <c r="K24" s="21"/>
    </row>
    <row r="25" spans="1:11" ht="14.25">
      <c r="A25" s="383">
        <v>14</v>
      </c>
      <c r="B25" s="406" t="s">
        <v>918</v>
      </c>
      <c r="C25" s="18">
        <v>809</v>
      </c>
      <c r="D25" s="18">
        <v>63874</v>
      </c>
      <c r="E25" s="383">
        <v>233</v>
      </c>
      <c r="F25" s="411">
        <f t="shared" si="0"/>
        <v>14882642</v>
      </c>
      <c r="G25" s="430">
        <v>812</v>
      </c>
      <c r="H25" s="443">
        <v>10783473</v>
      </c>
      <c r="I25" s="491">
        <v>233</v>
      </c>
      <c r="J25" s="443">
        <f t="shared" si="1"/>
        <v>46281</v>
      </c>
      <c r="K25" s="21"/>
    </row>
    <row r="26" spans="1:11" s="388" customFormat="1" ht="14.25">
      <c r="A26" s="383">
        <v>15</v>
      </c>
      <c r="B26" s="406" t="s">
        <v>919</v>
      </c>
      <c r="C26" s="18">
        <v>1044</v>
      </c>
      <c r="D26" s="18">
        <v>33065</v>
      </c>
      <c r="E26" s="383">
        <v>233</v>
      </c>
      <c r="F26" s="411">
        <f t="shared" si="0"/>
        <v>7704145</v>
      </c>
      <c r="G26" s="430">
        <v>1043</v>
      </c>
      <c r="H26" s="443">
        <v>8167815</v>
      </c>
      <c r="I26" s="491">
        <v>233</v>
      </c>
      <c r="J26" s="443">
        <f t="shared" si="1"/>
        <v>35055</v>
      </c>
      <c r="K26" s="21"/>
    </row>
    <row r="27" spans="1:11" s="388" customFormat="1" ht="14.25">
      <c r="A27" s="383">
        <v>16</v>
      </c>
      <c r="B27" s="406" t="s">
        <v>920</v>
      </c>
      <c r="C27" s="18">
        <v>767</v>
      </c>
      <c r="D27" s="18">
        <v>48832</v>
      </c>
      <c r="E27" s="383">
        <v>233</v>
      </c>
      <c r="F27" s="411">
        <f t="shared" si="0"/>
        <v>11377856</v>
      </c>
      <c r="G27" s="430">
        <v>768</v>
      </c>
      <c r="H27" s="443">
        <v>9979390</v>
      </c>
      <c r="I27" s="491">
        <v>233</v>
      </c>
      <c r="J27" s="443">
        <f t="shared" si="1"/>
        <v>42830</v>
      </c>
      <c r="K27" s="21"/>
    </row>
    <row r="28" spans="1:11" s="388" customFormat="1" ht="14.25">
      <c r="A28" s="383">
        <v>17</v>
      </c>
      <c r="B28" s="406" t="s">
        <v>921</v>
      </c>
      <c r="C28" s="18">
        <v>2167</v>
      </c>
      <c r="D28" s="18">
        <v>83400</v>
      </c>
      <c r="E28" s="383">
        <v>233</v>
      </c>
      <c r="F28" s="411">
        <f t="shared" si="0"/>
        <v>19432200</v>
      </c>
      <c r="G28" s="430">
        <v>2187</v>
      </c>
      <c r="H28" s="443">
        <v>16085854</v>
      </c>
      <c r="I28" s="491">
        <v>233</v>
      </c>
      <c r="J28" s="443">
        <f t="shared" si="1"/>
        <v>69038</v>
      </c>
      <c r="K28" s="21"/>
    </row>
    <row r="29" spans="1:11" s="388" customFormat="1" ht="14.25">
      <c r="A29" s="383">
        <v>18</v>
      </c>
      <c r="B29" s="406" t="s">
        <v>922</v>
      </c>
      <c r="C29" s="18">
        <v>472</v>
      </c>
      <c r="D29" s="18">
        <v>24769</v>
      </c>
      <c r="E29" s="383">
        <v>233</v>
      </c>
      <c r="F29" s="411">
        <f t="shared" si="0"/>
        <v>5771177</v>
      </c>
      <c r="G29" s="430">
        <v>476</v>
      </c>
      <c r="H29" s="443">
        <v>5307507</v>
      </c>
      <c r="I29" s="491">
        <v>233</v>
      </c>
      <c r="J29" s="443">
        <f t="shared" si="1"/>
        <v>22779</v>
      </c>
      <c r="K29" s="21"/>
    </row>
    <row r="30" spans="1:11" s="388" customFormat="1" ht="14.25">
      <c r="A30" s="383">
        <v>19</v>
      </c>
      <c r="B30" s="406" t="s">
        <v>923</v>
      </c>
      <c r="C30" s="18">
        <v>922</v>
      </c>
      <c r="D30" s="18">
        <v>46415</v>
      </c>
      <c r="E30" s="383">
        <v>233</v>
      </c>
      <c r="F30" s="411">
        <f t="shared" si="0"/>
        <v>10814695</v>
      </c>
      <c r="G30" s="430">
        <v>912</v>
      </c>
      <c r="H30" s="443">
        <v>11785606</v>
      </c>
      <c r="I30" s="491">
        <v>233</v>
      </c>
      <c r="J30" s="443">
        <f t="shared" si="1"/>
        <v>50582</v>
      </c>
      <c r="K30" s="21"/>
    </row>
    <row r="31" spans="1:11" s="388" customFormat="1" ht="14.25">
      <c r="A31" s="383">
        <v>20</v>
      </c>
      <c r="B31" s="406" t="s">
        <v>924</v>
      </c>
      <c r="C31" s="18">
        <v>936</v>
      </c>
      <c r="D31" s="18">
        <v>41635</v>
      </c>
      <c r="E31" s="383">
        <v>233</v>
      </c>
      <c r="F31" s="411">
        <f t="shared" si="0"/>
        <v>9700955</v>
      </c>
      <c r="G31" s="430">
        <v>934</v>
      </c>
      <c r="H31" s="443">
        <v>7516580</v>
      </c>
      <c r="I31" s="491">
        <v>233</v>
      </c>
      <c r="J31" s="443">
        <f t="shared" si="1"/>
        <v>32260</v>
      </c>
      <c r="K31" s="21"/>
    </row>
    <row r="32" spans="1:11" s="388" customFormat="1" ht="14.25">
      <c r="A32" s="383">
        <v>21</v>
      </c>
      <c r="B32" s="406" t="s">
        <v>925</v>
      </c>
      <c r="C32" s="18">
        <v>1049</v>
      </c>
      <c r="D32" s="18">
        <v>33308</v>
      </c>
      <c r="E32" s="383">
        <v>233</v>
      </c>
      <c r="F32" s="411">
        <f t="shared" si="0"/>
        <v>7760764</v>
      </c>
      <c r="G32" s="430">
        <v>1049</v>
      </c>
      <c r="H32" s="443">
        <v>8386136</v>
      </c>
      <c r="I32" s="491">
        <v>233</v>
      </c>
      <c r="J32" s="443">
        <f t="shared" si="1"/>
        <v>35992</v>
      </c>
      <c r="K32" s="21"/>
    </row>
    <row r="33" spans="1:11" s="388" customFormat="1" ht="14.25">
      <c r="A33" s="383">
        <v>22</v>
      </c>
      <c r="B33" s="406" t="s">
        <v>926</v>
      </c>
      <c r="C33" s="18">
        <v>1498</v>
      </c>
      <c r="D33" s="18">
        <v>67754</v>
      </c>
      <c r="E33" s="383">
        <v>233</v>
      </c>
      <c r="F33" s="411">
        <f t="shared" si="0"/>
        <v>15786682</v>
      </c>
      <c r="G33" s="430">
        <v>1509</v>
      </c>
      <c r="H33" s="443">
        <v>12914724</v>
      </c>
      <c r="I33" s="491">
        <v>233</v>
      </c>
      <c r="J33" s="443">
        <f t="shared" si="1"/>
        <v>55428</v>
      </c>
      <c r="K33" s="21"/>
    </row>
    <row r="34" spans="1:11" s="388" customFormat="1" ht="14.25">
      <c r="A34" s="383">
        <v>23</v>
      </c>
      <c r="B34" s="406" t="s">
        <v>927</v>
      </c>
      <c r="C34" s="18">
        <v>698</v>
      </c>
      <c r="D34" s="18">
        <v>31881</v>
      </c>
      <c r="E34" s="383">
        <v>233</v>
      </c>
      <c r="F34" s="411">
        <f t="shared" si="0"/>
        <v>7428273</v>
      </c>
      <c r="G34" s="430">
        <v>701</v>
      </c>
      <c r="H34" s="443">
        <v>8300858</v>
      </c>
      <c r="I34" s="491">
        <v>233</v>
      </c>
      <c r="J34" s="443">
        <f t="shared" si="1"/>
        <v>35626</v>
      </c>
      <c r="K34" s="21"/>
    </row>
    <row r="35" spans="1:11" s="388" customFormat="1" ht="14.25">
      <c r="A35" s="383">
        <v>24</v>
      </c>
      <c r="B35" s="406" t="s">
        <v>928</v>
      </c>
      <c r="C35" s="18">
        <v>718</v>
      </c>
      <c r="D35" s="18">
        <v>31155</v>
      </c>
      <c r="E35" s="383">
        <v>233</v>
      </c>
      <c r="F35" s="411">
        <f t="shared" si="0"/>
        <v>7259115</v>
      </c>
      <c r="G35" s="430">
        <v>723</v>
      </c>
      <c r="H35" s="443">
        <v>6970661</v>
      </c>
      <c r="I35" s="491">
        <v>233</v>
      </c>
      <c r="J35" s="443">
        <f t="shared" si="1"/>
        <v>29917</v>
      </c>
      <c r="K35" s="21"/>
    </row>
    <row r="36" spans="1:11" s="388" customFormat="1" ht="14.25">
      <c r="A36" s="383">
        <v>25</v>
      </c>
      <c r="B36" s="406" t="s">
        <v>929</v>
      </c>
      <c r="C36" s="18">
        <v>1708</v>
      </c>
      <c r="D36" s="18">
        <v>82369</v>
      </c>
      <c r="E36" s="383">
        <v>233</v>
      </c>
      <c r="F36" s="411">
        <f t="shared" si="0"/>
        <v>19191977</v>
      </c>
      <c r="G36" s="430">
        <v>1733</v>
      </c>
      <c r="H36" s="443">
        <v>18663999</v>
      </c>
      <c r="I36" s="491">
        <v>233</v>
      </c>
      <c r="J36" s="443">
        <f t="shared" si="1"/>
        <v>80103</v>
      </c>
      <c r="K36" s="21"/>
    </row>
    <row r="37" spans="1:11" s="388" customFormat="1" ht="14.25">
      <c r="A37" s="383">
        <v>26</v>
      </c>
      <c r="B37" s="406" t="s">
        <v>930</v>
      </c>
      <c r="C37" s="18">
        <v>1207</v>
      </c>
      <c r="D37" s="18">
        <v>60091</v>
      </c>
      <c r="E37" s="383">
        <v>233</v>
      </c>
      <c r="F37" s="411">
        <f t="shared" si="0"/>
        <v>14001203</v>
      </c>
      <c r="G37" s="430">
        <v>1206</v>
      </c>
      <c r="H37" s="443">
        <v>13678731</v>
      </c>
      <c r="I37" s="491">
        <v>233</v>
      </c>
      <c r="J37" s="443">
        <f t="shared" si="1"/>
        <v>58707</v>
      </c>
      <c r="K37" s="21"/>
    </row>
    <row r="38" spans="1:11" s="388" customFormat="1" ht="14.25">
      <c r="A38" s="383">
        <v>27</v>
      </c>
      <c r="B38" s="406" t="s">
        <v>931</v>
      </c>
      <c r="C38" s="18">
        <v>514</v>
      </c>
      <c r="D38" s="18">
        <v>36084</v>
      </c>
      <c r="E38" s="383">
        <v>233</v>
      </c>
      <c r="F38" s="411">
        <f t="shared" si="0"/>
        <v>8407572</v>
      </c>
      <c r="G38" s="430">
        <v>514</v>
      </c>
      <c r="H38" s="443">
        <v>9007780</v>
      </c>
      <c r="I38" s="491">
        <v>233</v>
      </c>
      <c r="J38" s="443">
        <f t="shared" si="1"/>
        <v>38660</v>
      </c>
      <c r="K38" s="21"/>
    </row>
    <row r="39" spans="1:11" s="388" customFormat="1" ht="14.25">
      <c r="A39" s="383">
        <v>28</v>
      </c>
      <c r="B39" s="406" t="s">
        <v>932</v>
      </c>
      <c r="C39" s="18">
        <v>838</v>
      </c>
      <c r="D39" s="18">
        <v>43512</v>
      </c>
      <c r="E39" s="383">
        <v>233</v>
      </c>
      <c r="F39" s="411">
        <f t="shared" si="0"/>
        <v>10138296</v>
      </c>
      <c r="G39" s="430">
        <v>840</v>
      </c>
      <c r="H39" s="443">
        <v>9966808</v>
      </c>
      <c r="I39" s="491">
        <v>233</v>
      </c>
      <c r="J39" s="443">
        <f t="shared" si="1"/>
        <v>42776</v>
      </c>
      <c r="K39" s="21"/>
    </row>
    <row r="40" spans="1:11" s="388" customFormat="1" ht="14.25">
      <c r="A40" s="383">
        <v>29</v>
      </c>
      <c r="B40" s="406" t="s">
        <v>933</v>
      </c>
      <c r="C40" s="18">
        <v>614</v>
      </c>
      <c r="D40" s="18">
        <v>30021</v>
      </c>
      <c r="E40" s="383">
        <v>233</v>
      </c>
      <c r="F40" s="411">
        <f t="shared" si="0"/>
        <v>6994893</v>
      </c>
      <c r="G40" s="430">
        <v>613</v>
      </c>
      <c r="H40" s="443">
        <v>6481361</v>
      </c>
      <c r="I40" s="491">
        <v>233</v>
      </c>
      <c r="J40" s="443">
        <f t="shared" si="1"/>
        <v>27817</v>
      </c>
      <c r="K40" s="21"/>
    </row>
    <row r="41" spans="1:11" s="388" customFormat="1" ht="14.25">
      <c r="A41" s="383">
        <v>30</v>
      </c>
      <c r="B41" s="406" t="s">
        <v>934</v>
      </c>
      <c r="C41" s="18">
        <v>1328</v>
      </c>
      <c r="D41" s="18">
        <v>48722</v>
      </c>
      <c r="E41" s="383">
        <v>233</v>
      </c>
      <c r="F41" s="411">
        <f t="shared" si="0"/>
        <v>11352226</v>
      </c>
      <c r="G41" s="430">
        <v>1325</v>
      </c>
      <c r="H41" s="443">
        <v>11367138</v>
      </c>
      <c r="I41" s="491">
        <v>233</v>
      </c>
      <c r="J41" s="443">
        <f t="shared" si="1"/>
        <v>48786</v>
      </c>
      <c r="K41" s="21"/>
    </row>
    <row r="42" spans="1:11" s="388" customFormat="1" ht="14.25">
      <c r="A42" s="383">
        <v>31</v>
      </c>
      <c r="B42" s="406" t="s">
        <v>935</v>
      </c>
      <c r="C42" s="18">
        <v>463</v>
      </c>
      <c r="D42" s="18">
        <v>26530</v>
      </c>
      <c r="E42" s="383">
        <v>233</v>
      </c>
      <c r="F42" s="411">
        <f t="shared" si="0"/>
        <v>6181490</v>
      </c>
      <c r="G42" s="430">
        <v>466</v>
      </c>
      <c r="H42" s="443">
        <v>6402141</v>
      </c>
      <c r="I42" s="491">
        <v>233</v>
      </c>
      <c r="J42" s="443">
        <f t="shared" si="1"/>
        <v>27477</v>
      </c>
      <c r="K42" s="21"/>
    </row>
    <row r="43" spans="1:11" s="388" customFormat="1" ht="14.25">
      <c r="A43" s="383">
        <v>32</v>
      </c>
      <c r="B43" s="406" t="s">
        <v>936</v>
      </c>
      <c r="C43" s="18">
        <v>845</v>
      </c>
      <c r="D43" s="18">
        <v>32601</v>
      </c>
      <c r="E43" s="383">
        <v>233</v>
      </c>
      <c r="F43" s="411">
        <f t="shared" si="0"/>
        <v>7596033</v>
      </c>
      <c r="G43" s="430">
        <v>846</v>
      </c>
      <c r="H43" s="443">
        <v>7294997</v>
      </c>
      <c r="I43" s="491">
        <v>233</v>
      </c>
      <c r="J43" s="443">
        <f t="shared" si="1"/>
        <v>31309</v>
      </c>
      <c r="K43" s="21"/>
    </row>
    <row r="44" spans="1:11" s="388" customFormat="1" ht="14.25">
      <c r="A44" s="383">
        <v>33</v>
      </c>
      <c r="B44" s="406" t="s">
        <v>937</v>
      </c>
      <c r="C44" s="18">
        <v>1520</v>
      </c>
      <c r="D44" s="18">
        <v>82471</v>
      </c>
      <c r="E44" s="383">
        <v>233</v>
      </c>
      <c r="F44" s="411">
        <f t="shared" si="0"/>
        <v>19215743</v>
      </c>
      <c r="G44" s="430">
        <v>1527</v>
      </c>
      <c r="H44" s="443">
        <v>20553396</v>
      </c>
      <c r="I44" s="491">
        <v>233</v>
      </c>
      <c r="J44" s="443">
        <f t="shared" si="1"/>
        <v>88212</v>
      </c>
      <c r="K44" s="21"/>
    </row>
    <row r="45" spans="1:11">
      <c r="A45" s="3" t="s">
        <v>19</v>
      </c>
      <c r="B45" s="29"/>
      <c r="C45" s="29">
        <f>SUM(C12:C44)</f>
        <v>34135</v>
      </c>
      <c r="D45" s="29">
        <f>SUM(D12:D44)</f>
        <v>1701019</v>
      </c>
      <c r="E45" s="383">
        <v>233</v>
      </c>
      <c r="F45" s="411">
        <f t="shared" si="0"/>
        <v>396337427</v>
      </c>
      <c r="G45" s="430">
        <f>SUM(G12:G44)</f>
        <v>34262</v>
      </c>
      <c r="H45" s="441">
        <f t="shared" ref="H45:J45" si="2">SUM(H12:H44)</f>
        <v>368413542</v>
      </c>
      <c r="I45" s="491">
        <v>233</v>
      </c>
      <c r="J45" s="441">
        <f t="shared" si="2"/>
        <v>1581174</v>
      </c>
      <c r="K45" s="21"/>
    </row>
    <row r="46" spans="1:11">
      <c r="A46" s="11"/>
      <c r="B46" s="30"/>
      <c r="C46" s="30"/>
      <c r="D46" s="21"/>
      <c r="E46" s="21"/>
      <c r="F46" s="21"/>
      <c r="G46" s="21"/>
      <c r="H46" s="21"/>
      <c r="I46" s="21"/>
      <c r="J46" s="21"/>
      <c r="K46" s="21"/>
    </row>
    <row r="47" spans="1:11">
      <c r="A47" s="702" t="s">
        <v>725</v>
      </c>
      <c r="B47" s="702"/>
      <c r="C47" s="702"/>
      <c r="D47" s="702"/>
      <c r="E47" s="702"/>
      <c r="F47" s="702"/>
      <c r="G47" s="702"/>
      <c r="H47" s="702"/>
      <c r="I47" s="21"/>
      <c r="J47" s="21"/>
      <c r="K47" s="21"/>
    </row>
    <row r="48" spans="1:11">
      <c r="A48" s="11"/>
      <c r="B48" s="30"/>
      <c r="C48" s="30"/>
      <c r="D48" s="21"/>
      <c r="E48" s="21"/>
      <c r="F48" s="21"/>
      <c r="G48" s="21"/>
      <c r="H48" s="21"/>
      <c r="I48" s="21"/>
      <c r="J48" s="21"/>
      <c r="K48" s="21"/>
    </row>
    <row r="49" spans="1:11" ht="15.75" customHeight="1">
      <c r="A49" s="14" t="s">
        <v>12</v>
      </c>
      <c r="B49" s="14"/>
      <c r="C49" s="14"/>
      <c r="D49" s="14"/>
      <c r="E49" s="14"/>
      <c r="F49" s="14"/>
      <c r="G49" s="14"/>
      <c r="I49" s="613" t="s">
        <v>13</v>
      </c>
      <c r="J49" s="613"/>
      <c r="K49" s="449"/>
    </row>
    <row r="50" spans="1:11" ht="12.75" customHeight="1">
      <c r="A50" s="617" t="s">
        <v>14</v>
      </c>
      <c r="B50" s="617"/>
      <c r="C50" s="617"/>
      <c r="D50" s="617"/>
      <c r="E50" s="617"/>
      <c r="F50" s="617"/>
      <c r="G50" s="617"/>
      <c r="H50" s="617"/>
      <c r="I50" s="617"/>
      <c r="J50" s="617"/>
      <c r="K50" s="450"/>
    </row>
    <row r="51" spans="1:11" ht="12.75" customHeight="1">
      <c r="A51" s="617" t="s">
        <v>20</v>
      </c>
      <c r="B51" s="617"/>
      <c r="C51" s="617"/>
      <c r="D51" s="617"/>
      <c r="E51" s="617"/>
      <c r="F51" s="617"/>
      <c r="G51" s="617"/>
      <c r="H51" s="617"/>
      <c r="I51" s="617"/>
      <c r="J51" s="617"/>
      <c r="K51" s="450"/>
    </row>
    <row r="52" spans="1:11">
      <c r="A52" s="14"/>
      <c r="B52" s="14"/>
      <c r="C52" s="14"/>
      <c r="E52" s="14"/>
      <c r="H52" s="600" t="s">
        <v>86</v>
      </c>
      <c r="I52" s="600"/>
      <c r="J52" s="600"/>
      <c r="K52" s="447"/>
    </row>
    <row r="56" spans="1:11">
      <c r="A56" s="703"/>
      <c r="B56" s="703"/>
      <c r="C56" s="703"/>
      <c r="D56" s="703"/>
      <c r="E56" s="703"/>
      <c r="F56" s="703"/>
      <c r="G56" s="703"/>
      <c r="H56" s="703"/>
      <c r="I56" s="703"/>
      <c r="J56" s="703"/>
    </row>
    <row r="58" spans="1:11">
      <c r="A58" s="703"/>
      <c r="B58" s="703"/>
      <c r="C58" s="703"/>
      <c r="D58" s="703"/>
      <c r="E58" s="703"/>
      <c r="F58" s="703"/>
      <c r="G58" s="703"/>
      <c r="H58" s="703"/>
      <c r="I58" s="703"/>
      <c r="J58" s="703"/>
    </row>
  </sheetData>
  <mergeCells count="17">
    <mergeCell ref="A51:J51"/>
    <mergeCell ref="H52:J52"/>
    <mergeCell ref="A56:J56"/>
    <mergeCell ref="A58:J58"/>
    <mergeCell ref="A9:A10"/>
    <mergeCell ref="B9:B10"/>
    <mergeCell ref="C9:F9"/>
    <mergeCell ref="G9:J9"/>
    <mergeCell ref="I49:J49"/>
    <mergeCell ref="A50:J50"/>
    <mergeCell ref="A47:H47"/>
    <mergeCell ref="E1:I1"/>
    <mergeCell ref="A2:J2"/>
    <mergeCell ref="A3:J3"/>
    <mergeCell ref="A5:J5"/>
    <mergeCell ref="A8:B8"/>
    <mergeCell ref="H8:J8"/>
  </mergeCells>
  <printOptions horizontalCentered="1"/>
  <pageMargins left="1.03" right="0.70866141732283472" top="0.23622047244094491" bottom="0" header="0.31496062992125984" footer="0.31496062992125984"/>
  <pageSetup paperSize="9" scale="7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8"/>
  <sheetViews>
    <sheetView zoomScaleSheetLayoutView="90" workbookViewId="0">
      <selection activeCell="M12" sqref="M12:O14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>
      <c r="E1" s="601"/>
      <c r="F1" s="601"/>
      <c r="G1" s="601"/>
      <c r="H1" s="601"/>
      <c r="I1" s="601"/>
      <c r="J1" s="145" t="s">
        <v>367</v>
      </c>
    </row>
    <row r="2" spans="1:16" customFormat="1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</row>
    <row r="3" spans="1:16" customFormat="1" ht="20.25">
      <c r="A3" s="598" t="s">
        <v>753</v>
      </c>
      <c r="B3" s="598"/>
      <c r="C3" s="598"/>
      <c r="D3" s="598"/>
      <c r="E3" s="598"/>
      <c r="F3" s="598"/>
      <c r="G3" s="598"/>
      <c r="H3" s="598"/>
      <c r="I3" s="598"/>
      <c r="J3" s="598"/>
    </row>
    <row r="4" spans="1:16" customFormat="1" ht="14.25" customHeight="1"/>
    <row r="5" spans="1:16" ht="19.5" customHeight="1">
      <c r="A5" s="695" t="s">
        <v>814</v>
      </c>
      <c r="B5" s="695"/>
      <c r="C5" s="695"/>
      <c r="D5" s="695"/>
      <c r="E5" s="695"/>
      <c r="F5" s="695"/>
      <c r="G5" s="695"/>
      <c r="H5" s="695"/>
      <c r="I5" s="695"/>
      <c r="J5" s="695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600" t="s">
        <v>948</v>
      </c>
      <c r="B8" s="600"/>
      <c r="C8" s="31"/>
      <c r="H8" s="684" t="s">
        <v>963</v>
      </c>
      <c r="I8" s="684"/>
      <c r="J8" s="684"/>
    </row>
    <row r="9" spans="1:16">
      <c r="A9" s="594" t="s">
        <v>2</v>
      </c>
      <c r="B9" s="594" t="s">
        <v>3</v>
      </c>
      <c r="C9" s="575" t="s">
        <v>815</v>
      </c>
      <c r="D9" s="604"/>
      <c r="E9" s="604"/>
      <c r="F9" s="576"/>
      <c r="G9" s="575" t="s">
        <v>107</v>
      </c>
      <c r="H9" s="604"/>
      <c r="I9" s="604"/>
      <c r="J9" s="576"/>
      <c r="O9" s="18"/>
      <c r="P9" s="21"/>
    </row>
    <row r="10" spans="1:16" ht="77.45" customHeight="1">
      <c r="A10" s="594"/>
      <c r="B10" s="594"/>
      <c r="C10" s="5" t="s">
        <v>187</v>
      </c>
      <c r="D10" s="5" t="s">
        <v>17</v>
      </c>
      <c r="E10" s="276" t="s">
        <v>833</v>
      </c>
      <c r="F10" s="7" t="s">
        <v>204</v>
      </c>
      <c r="G10" s="5" t="s">
        <v>187</v>
      </c>
      <c r="H10" s="25" t="s">
        <v>18</v>
      </c>
      <c r="I10" s="111" t="s">
        <v>723</v>
      </c>
      <c r="J10" s="5" t="s">
        <v>724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7">
        <v>8</v>
      </c>
      <c r="I11" s="5">
        <v>9</v>
      </c>
      <c r="J11" s="5">
        <v>10</v>
      </c>
    </row>
    <row r="12" spans="1:16" ht="14.25">
      <c r="A12" s="17">
        <v>2</v>
      </c>
      <c r="B12" s="406" t="s">
        <v>906</v>
      </c>
      <c r="C12" s="441">
        <v>11</v>
      </c>
      <c r="D12" s="441">
        <v>521</v>
      </c>
      <c r="E12" s="441">
        <v>300</v>
      </c>
      <c r="F12" s="442">
        <f>D12*E12</f>
        <v>156300</v>
      </c>
      <c r="G12" s="441">
        <v>11</v>
      </c>
      <c r="H12" s="443">
        <v>148500</v>
      </c>
      <c r="I12" s="443">
        <v>300</v>
      </c>
      <c r="J12" s="443">
        <f>H12/I12</f>
        <v>495</v>
      </c>
    </row>
    <row r="13" spans="1:16" ht="14.25">
      <c r="A13" s="17">
        <v>3</v>
      </c>
      <c r="B13" s="406" t="s">
        <v>907</v>
      </c>
      <c r="C13" s="441">
        <v>11</v>
      </c>
      <c r="D13" s="441">
        <v>525</v>
      </c>
      <c r="E13" s="441">
        <v>300</v>
      </c>
      <c r="F13" s="442">
        <f>D13*E13</f>
        <v>157500</v>
      </c>
      <c r="G13" s="441">
        <v>11</v>
      </c>
      <c r="H13" s="443">
        <v>152100</v>
      </c>
      <c r="I13" s="535">
        <v>300</v>
      </c>
      <c r="J13" s="443">
        <f t="shared" ref="J13:J15" si="0">H13/I13</f>
        <v>507</v>
      </c>
      <c r="M13" s="454"/>
      <c r="O13" s="537"/>
    </row>
    <row r="14" spans="1:16" ht="14.25">
      <c r="A14" s="17">
        <v>4</v>
      </c>
      <c r="B14" s="406" t="s">
        <v>908</v>
      </c>
      <c r="C14" s="441">
        <v>26</v>
      </c>
      <c r="D14" s="441">
        <v>1289</v>
      </c>
      <c r="E14" s="441">
        <v>300</v>
      </c>
      <c r="F14" s="442">
        <f>D14*E14</f>
        <v>386700</v>
      </c>
      <c r="G14" s="441">
        <v>26</v>
      </c>
      <c r="H14" s="443">
        <v>340500</v>
      </c>
      <c r="I14" s="535">
        <v>300</v>
      </c>
      <c r="J14" s="443">
        <f t="shared" si="0"/>
        <v>1135</v>
      </c>
      <c r="M14" s="454"/>
      <c r="O14" s="537"/>
    </row>
    <row r="15" spans="1:16">
      <c r="A15" s="3" t="s">
        <v>19</v>
      </c>
      <c r="B15" s="29"/>
      <c r="C15" s="444">
        <f>SUM(C12:C14)</f>
        <v>48</v>
      </c>
      <c r="D15" s="444">
        <f t="shared" ref="D15:G15" si="1">SUM(D12:D14)</f>
        <v>2335</v>
      </c>
      <c r="E15" s="444">
        <f t="shared" si="1"/>
        <v>900</v>
      </c>
      <c r="F15" s="444">
        <f t="shared" si="1"/>
        <v>700500</v>
      </c>
      <c r="G15" s="444">
        <f t="shared" si="1"/>
        <v>48</v>
      </c>
      <c r="H15" s="443">
        <f>SUM(H12:H14)</f>
        <v>641100</v>
      </c>
      <c r="I15" s="535">
        <v>300</v>
      </c>
      <c r="J15" s="443">
        <f t="shared" si="0"/>
        <v>2137</v>
      </c>
    </row>
    <row r="16" spans="1:16">
      <c r="A16" s="11"/>
      <c r="B16" s="30"/>
      <c r="C16" s="30"/>
      <c r="D16" s="21"/>
      <c r="E16" s="21"/>
      <c r="F16" s="21"/>
      <c r="G16" s="21"/>
      <c r="H16" s="21"/>
      <c r="I16" s="21"/>
      <c r="J16" s="21"/>
    </row>
    <row r="17" spans="1:10">
      <c r="A17" s="702" t="s">
        <v>725</v>
      </c>
      <c r="B17" s="702"/>
      <c r="C17" s="702"/>
      <c r="D17" s="702"/>
      <c r="E17" s="702"/>
      <c r="F17" s="702"/>
      <c r="G17" s="702"/>
      <c r="H17" s="702"/>
      <c r="I17" s="21"/>
      <c r="J17" s="21"/>
    </row>
    <row r="18" spans="1:10">
      <c r="A18" s="11"/>
      <c r="B18" s="30"/>
      <c r="C18" s="30"/>
      <c r="D18" s="21"/>
      <c r="E18" s="21"/>
      <c r="F18" s="21"/>
      <c r="G18" s="21"/>
      <c r="H18" s="21"/>
      <c r="I18" s="21"/>
      <c r="J18" s="21"/>
    </row>
    <row r="19" spans="1:10" ht="15.75" customHeight="1">
      <c r="A19" s="14" t="s">
        <v>12</v>
      </c>
      <c r="B19" s="14"/>
      <c r="C19" s="14"/>
      <c r="D19" s="14"/>
      <c r="E19" s="14"/>
      <c r="F19" s="14"/>
      <c r="G19" s="14"/>
      <c r="I19" s="613" t="s">
        <v>13</v>
      </c>
      <c r="J19" s="613"/>
    </row>
    <row r="20" spans="1:10" ht="12.75" customHeight="1">
      <c r="A20" s="617" t="s">
        <v>14</v>
      </c>
      <c r="B20" s="617"/>
      <c r="C20" s="617"/>
      <c r="D20" s="617"/>
      <c r="E20" s="617"/>
      <c r="F20" s="617"/>
      <c r="G20" s="617"/>
      <c r="H20" s="617"/>
      <c r="I20" s="617"/>
      <c r="J20" s="617"/>
    </row>
    <row r="21" spans="1:10" ht="12.75" customHeight="1">
      <c r="A21" s="617" t="s">
        <v>20</v>
      </c>
      <c r="B21" s="617"/>
      <c r="C21" s="617"/>
      <c r="D21" s="617"/>
      <c r="E21" s="617"/>
      <c r="F21" s="617"/>
      <c r="G21" s="617"/>
      <c r="H21" s="617"/>
      <c r="I21" s="617"/>
      <c r="J21" s="617"/>
    </row>
    <row r="22" spans="1:10">
      <c r="A22" s="14"/>
      <c r="B22" s="14"/>
      <c r="C22" s="14"/>
      <c r="E22" s="14"/>
      <c r="H22" s="600" t="s">
        <v>86</v>
      </c>
      <c r="I22" s="600"/>
      <c r="J22" s="600"/>
    </row>
    <row r="26" spans="1:10">
      <c r="A26" s="703"/>
      <c r="B26" s="703"/>
      <c r="C26" s="703"/>
      <c r="D26" s="703"/>
      <c r="E26" s="703"/>
      <c r="F26" s="703"/>
      <c r="G26" s="703"/>
      <c r="H26" s="703"/>
      <c r="I26" s="703"/>
      <c r="J26" s="703"/>
    </row>
    <row r="28" spans="1:10">
      <c r="A28" s="703"/>
      <c r="B28" s="703"/>
      <c r="C28" s="703"/>
      <c r="D28" s="703"/>
      <c r="E28" s="703"/>
      <c r="F28" s="703"/>
      <c r="G28" s="703"/>
      <c r="H28" s="703"/>
      <c r="I28" s="703"/>
      <c r="J28" s="703"/>
    </row>
  </sheetData>
  <mergeCells count="17">
    <mergeCell ref="E1:I1"/>
    <mergeCell ref="A2:J2"/>
    <mergeCell ref="A3:J3"/>
    <mergeCell ref="A5:J5"/>
    <mergeCell ref="A8:B8"/>
    <mergeCell ref="H8:J8"/>
    <mergeCell ref="A21:J21"/>
    <mergeCell ref="H22:J22"/>
    <mergeCell ref="A26:J26"/>
    <mergeCell ref="A28:J28"/>
    <mergeCell ref="A9:A10"/>
    <mergeCell ref="B9:B10"/>
    <mergeCell ref="C9:F9"/>
    <mergeCell ref="G9:J9"/>
    <mergeCell ref="I19:J19"/>
    <mergeCell ref="A20:J20"/>
    <mergeCell ref="A17:H17"/>
  </mergeCells>
  <printOptions horizontalCentered="1"/>
  <pageMargins left="1.03" right="0.70866141732283472" top="0.23622047244094491" bottom="0" header="0.31496062992125984" footer="0.31496062992125984"/>
  <pageSetup paperSize="9" scale="9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topLeftCell="A22" zoomScaleSheetLayoutView="90" workbookViewId="0">
      <selection activeCell="D45" sqref="D45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0" customFormat="1">
      <c r="E1" s="601"/>
      <c r="F1" s="601"/>
      <c r="G1" s="601"/>
      <c r="H1" s="601"/>
      <c r="I1" s="601"/>
      <c r="J1" s="145" t="s">
        <v>366</v>
      </c>
    </row>
    <row r="2" spans="1:10" customFormat="1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</row>
    <row r="3" spans="1:10" customFormat="1" ht="20.25">
      <c r="A3" s="598" t="s">
        <v>753</v>
      </c>
      <c r="B3" s="598"/>
      <c r="C3" s="598"/>
      <c r="D3" s="598"/>
      <c r="E3" s="598"/>
      <c r="F3" s="598"/>
      <c r="G3" s="598"/>
      <c r="H3" s="598"/>
      <c r="I3" s="598"/>
      <c r="J3" s="598"/>
    </row>
    <row r="4" spans="1:10" customFormat="1" ht="14.25" customHeight="1"/>
    <row r="5" spans="1:10" ht="31.5" customHeight="1">
      <c r="A5" s="695" t="s">
        <v>816</v>
      </c>
      <c r="B5" s="695"/>
      <c r="C5" s="695"/>
      <c r="D5" s="695"/>
      <c r="E5" s="695"/>
      <c r="F5" s="695"/>
      <c r="G5" s="695"/>
      <c r="H5" s="695"/>
      <c r="I5" s="695"/>
      <c r="J5" s="695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0.75" customHeight="1"/>
    <row r="8" spans="1:10">
      <c r="A8" s="600" t="s">
        <v>948</v>
      </c>
      <c r="B8" s="600"/>
      <c r="C8" s="31"/>
      <c r="H8" s="684" t="s">
        <v>961</v>
      </c>
      <c r="I8" s="684"/>
      <c r="J8" s="684"/>
    </row>
    <row r="9" spans="1:10">
      <c r="A9" s="594" t="s">
        <v>2</v>
      </c>
      <c r="B9" s="594" t="s">
        <v>3</v>
      </c>
      <c r="C9" s="575" t="s">
        <v>812</v>
      </c>
      <c r="D9" s="604"/>
      <c r="E9" s="604"/>
      <c r="F9" s="576"/>
      <c r="G9" s="575" t="s">
        <v>107</v>
      </c>
      <c r="H9" s="604"/>
      <c r="I9" s="604"/>
      <c r="J9" s="576"/>
    </row>
    <row r="10" spans="1:10" ht="53.25" customHeight="1">
      <c r="A10" s="594"/>
      <c r="B10" s="594"/>
      <c r="C10" s="5" t="s">
        <v>187</v>
      </c>
      <c r="D10" s="5" t="s">
        <v>17</v>
      </c>
      <c r="E10" s="276" t="s">
        <v>368</v>
      </c>
      <c r="F10" s="7" t="s">
        <v>204</v>
      </c>
      <c r="G10" s="5" t="s">
        <v>187</v>
      </c>
      <c r="H10" s="25" t="s">
        <v>18</v>
      </c>
      <c r="I10" s="111" t="s">
        <v>723</v>
      </c>
      <c r="J10" s="5" t="s">
        <v>724</v>
      </c>
    </row>
    <row r="11" spans="1:10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7">
        <v>8</v>
      </c>
      <c r="I11" s="5">
        <v>9</v>
      </c>
      <c r="J11" s="5">
        <v>10</v>
      </c>
    </row>
    <row r="12" spans="1:10" ht="14.25">
      <c r="A12" s="17">
        <v>1</v>
      </c>
      <c r="B12" s="406" t="s">
        <v>905</v>
      </c>
      <c r="C12" s="18"/>
      <c r="D12" s="18"/>
      <c r="E12" s="18"/>
      <c r="F12" s="110"/>
      <c r="G12" s="18"/>
      <c r="H12" s="28">
        <v>0</v>
      </c>
      <c r="I12" s="28"/>
      <c r="J12" s="28">
        <v>0</v>
      </c>
    </row>
    <row r="13" spans="1:10" ht="14.25">
      <c r="A13" s="17">
        <v>2</v>
      </c>
      <c r="B13" s="406" t="s">
        <v>906</v>
      </c>
      <c r="C13" s="18"/>
      <c r="D13" s="18"/>
      <c r="E13" s="18"/>
      <c r="F13" s="27"/>
      <c r="G13" s="18"/>
      <c r="H13" s="28">
        <v>0</v>
      </c>
      <c r="I13" s="28"/>
      <c r="J13" s="28">
        <v>0</v>
      </c>
    </row>
    <row r="14" spans="1:10" ht="14.25">
      <c r="A14" s="17">
        <v>3</v>
      </c>
      <c r="B14" s="406" t="s">
        <v>907</v>
      </c>
      <c r="C14" s="18"/>
      <c r="D14" s="18"/>
      <c r="E14" s="18" t="s">
        <v>11</v>
      </c>
      <c r="F14" s="27"/>
      <c r="G14" s="18"/>
      <c r="H14" s="28">
        <v>0</v>
      </c>
      <c r="I14" s="28"/>
      <c r="J14" s="28">
        <v>0</v>
      </c>
    </row>
    <row r="15" spans="1:10" ht="14.25">
      <c r="A15" s="17">
        <v>4</v>
      </c>
      <c r="B15" s="406" t="s">
        <v>908</v>
      </c>
      <c r="C15" s="18"/>
      <c r="D15" s="18"/>
      <c r="E15" s="18"/>
      <c r="F15" s="27"/>
      <c r="G15" s="18"/>
      <c r="H15" s="28">
        <v>0</v>
      </c>
      <c r="I15" s="28"/>
      <c r="J15" s="28">
        <v>0</v>
      </c>
    </row>
    <row r="16" spans="1:10" ht="14.25">
      <c r="A16" s="17">
        <v>5</v>
      </c>
      <c r="B16" s="406" t="s">
        <v>909</v>
      </c>
      <c r="C16" s="18">
        <v>2247</v>
      </c>
      <c r="D16" s="18">
        <v>147355</v>
      </c>
      <c r="E16" s="18">
        <v>43</v>
      </c>
      <c r="F16" s="27">
        <f>D16*E16</f>
        <v>6336265</v>
      </c>
      <c r="G16" s="18">
        <v>2247</v>
      </c>
      <c r="H16" s="28">
        <v>3562894</v>
      </c>
      <c r="I16" s="28">
        <v>43</v>
      </c>
      <c r="J16" s="28">
        <f t="shared" ref="J16:J37" si="0">H16/I16</f>
        <v>82858</v>
      </c>
    </row>
    <row r="17" spans="1:10" ht="14.25">
      <c r="A17" s="17">
        <v>6</v>
      </c>
      <c r="B17" s="406" t="s">
        <v>910</v>
      </c>
      <c r="C17" s="18"/>
      <c r="D17" s="18"/>
      <c r="E17" s="18"/>
      <c r="F17" s="27"/>
      <c r="G17" s="18"/>
      <c r="H17" s="28">
        <v>0</v>
      </c>
      <c r="I17" s="28"/>
      <c r="J17" s="28">
        <v>0</v>
      </c>
    </row>
    <row r="18" spans="1:10" ht="14.25">
      <c r="A18" s="17">
        <v>7</v>
      </c>
      <c r="B18" s="406" t="s">
        <v>911</v>
      </c>
      <c r="C18" s="18"/>
      <c r="D18" s="18"/>
      <c r="E18" s="18"/>
      <c r="F18" s="27"/>
      <c r="G18" s="18"/>
      <c r="H18" s="28">
        <v>0</v>
      </c>
      <c r="I18" s="28"/>
      <c r="J18" s="28">
        <v>0</v>
      </c>
    </row>
    <row r="19" spans="1:10" ht="14.25">
      <c r="A19" s="17">
        <v>8</v>
      </c>
      <c r="B19" s="406" t="s">
        <v>912</v>
      </c>
      <c r="C19" s="18">
        <v>251</v>
      </c>
      <c r="D19" s="18">
        <v>11611</v>
      </c>
      <c r="E19" s="18">
        <v>43</v>
      </c>
      <c r="F19" s="27">
        <f>D19*E19</f>
        <v>499273</v>
      </c>
      <c r="G19" s="18">
        <v>251</v>
      </c>
      <c r="H19" s="28">
        <v>312610</v>
      </c>
      <c r="I19" s="28">
        <v>43</v>
      </c>
      <c r="J19" s="28">
        <f t="shared" si="0"/>
        <v>7270</v>
      </c>
    </row>
    <row r="20" spans="1:10" ht="14.25">
      <c r="A20" s="17">
        <v>9</v>
      </c>
      <c r="B20" s="406" t="s">
        <v>913</v>
      </c>
      <c r="C20" s="18"/>
      <c r="D20" s="18"/>
      <c r="E20" s="18"/>
      <c r="F20" s="27"/>
      <c r="G20" s="18"/>
      <c r="H20" s="28">
        <v>0</v>
      </c>
      <c r="I20" s="28"/>
      <c r="J20" s="28">
        <v>0</v>
      </c>
    </row>
    <row r="21" spans="1:10" ht="14.25">
      <c r="A21" s="17">
        <v>10</v>
      </c>
      <c r="B21" s="406" t="s">
        <v>914</v>
      </c>
      <c r="C21" s="18"/>
      <c r="D21" s="18"/>
      <c r="E21" s="18"/>
      <c r="F21" s="27"/>
      <c r="G21" s="18"/>
      <c r="H21" s="28">
        <v>0</v>
      </c>
      <c r="I21" s="28"/>
      <c r="J21" s="28">
        <v>0</v>
      </c>
    </row>
    <row r="22" spans="1:10" ht="14.25">
      <c r="A22" s="17">
        <v>11</v>
      </c>
      <c r="B22" s="406" t="s">
        <v>915</v>
      </c>
      <c r="C22" s="18">
        <v>305</v>
      </c>
      <c r="D22" s="18">
        <v>15815</v>
      </c>
      <c r="E22" s="18">
        <v>43</v>
      </c>
      <c r="F22" s="27">
        <f>D22*E22</f>
        <v>680045</v>
      </c>
      <c r="G22" s="18">
        <v>305</v>
      </c>
      <c r="H22" s="28">
        <v>342409</v>
      </c>
      <c r="I22" s="28">
        <v>43</v>
      </c>
      <c r="J22" s="28">
        <f t="shared" si="0"/>
        <v>7963</v>
      </c>
    </row>
    <row r="23" spans="1:10" ht="14.25">
      <c r="A23" s="17">
        <v>12</v>
      </c>
      <c r="B23" s="406" t="s">
        <v>916</v>
      </c>
      <c r="C23" s="18"/>
      <c r="D23" s="18"/>
      <c r="E23" s="18"/>
      <c r="F23" s="27"/>
      <c r="G23" s="18"/>
      <c r="H23" s="28">
        <v>0</v>
      </c>
      <c r="I23" s="28"/>
      <c r="J23" s="28">
        <v>0</v>
      </c>
    </row>
    <row r="24" spans="1:10" ht="14.25">
      <c r="A24" s="17">
        <v>13</v>
      </c>
      <c r="B24" s="406" t="s">
        <v>917</v>
      </c>
      <c r="C24" s="18"/>
      <c r="D24" s="18"/>
      <c r="E24" s="18"/>
      <c r="F24" s="27"/>
      <c r="G24" s="18"/>
      <c r="H24" s="28">
        <v>0</v>
      </c>
      <c r="I24" s="28"/>
      <c r="J24" s="28">
        <v>0</v>
      </c>
    </row>
    <row r="25" spans="1:10" ht="14.25">
      <c r="A25" s="17">
        <v>14</v>
      </c>
      <c r="B25" s="406" t="s">
        <v>918</v>
      </c>
      <c r="C25" s="18"/>
      <c r="D25" s="18"/>
      <c r="E25" s="18"/>
      <c r="F25" s="27"/>
      <c r="G25" s="18"/>
      <c r="H25" s="28">
        <v>0</v>
      </c>
      <c r="I25" s="28"/>
      <c r="J25" s="28">
        <v>0</v>
      </c>
    </row>
    <row r="26" spans="1:10" s="388" customFormat="1" ht="14.25">
      <c r="A26" s="383">
        <v>15</v>
      </c>
      <c r="B26" s="406" t="s">
        <v>919</v>
      </c>
      <c r="C26" s="18"/>
      <c r="D26" s="18"/>
      <c r="E26" s="18"/>
      <c r="F26" s="27"/>
      <c r="G26" s="18"/>
      <c r="H26" s="28">
        <v>0</v>
      </c>
      <c r="I26" s="28"/>
      <c r="J26" s="28">
        <v>0</v>
      </c>
    </row>
    <row r="27" spans="1:10" s="388" customFormat="1" ht="14.25">
      <c r="A27" s="383">
        <v>16</v>
      </c>
      <c r="B27" s="406" t="s">
        <v>920</v>
      </c>
      <c r="C27" s="18">
        <v>124</v>
      </c>
      <c r="D27" s="18">
        <v>6410</v>
      </c>
      <c r="E27" s="18">
        <v>43</v>
      </c>
      <c r="F27" s="27">
        <f>D27*E27</f>
        <v>275630</v>
      </c>
      <c r="G27" s="18">
        <v>124</v>
      </c>
      <c r="H27" s="28">
        <v>125732</v>
      </c>
      <c r="I27" s="28">
        <v>43</v>
      </c>
      <c r="J27" s="28">
        <f t="shared" si="0"/>
        <v>2924</v>
      </c>
    </row>
    <row r="28" spans="1:10" s="388" customFormat="1" ht="14.25">
      <c r="A28" s="383">
        <v>17</v>
      </c>
      <c r="B28" s="406" t="s">
        <v>921</v>
      </c>
      <c r="C28" s="18"/>
      <c r="D28" s="18"/>
      <c r="E28" s="18"/>
      <c r="F28" s="27"/>
      <c r="G28" s="18"/>
      <c r="H28" s="28">
        <v>0</v>
      </c>
      <c r="I28" s="28"/>
      <c r="J28" s="28">
        <v>0</v>
      </c>
    </row>
    <row r="29" spans="1:10" s="388" customFormat="1" ht="14.25">
      <c r="A29" s="383">
        <v>18</v>
      </c>
      <c r="B29" s="406" t="s">
        <v>922</v>
      </c>
      <c r="C29" s="18">
        <v>987</v>
      </c>
      <c r="D29" s="18">
        <v>54368</v>
      </c>
      <c r="E29" s="18">
        <v>43</v>
      </c>
      <c r="F29" s="27">
        <f>D29*E29</f>
        <v>2337824</v>
      </c>
      <c r="G29" s="18">
        <v>987</v>
      </c>
      <c r="H29" s="28">
        <v>1265232</v>
      </c>
      <c r="I29" s="28">
        <v>43</v>
      </c>
      <c r="J29" s="28">
        <f t="shared" si="0"/>
        <v>29424</v>
      </c>
    </row>
    <row r="30" spans="1:10" s="388" customFormat="1" ht="14.25">
      <c r="A30" s="383">
        <v>19</v>
      </c>
      <c r="B30" s="406" t="s">
        <v>923</v>
      </c>
      <c r="C30" s="18">
        <v>2132</v>
      </c>
      <c r="D30" s="18">
        <v>122118</v>
      </c>
      <c r="E30" s="18">
        <v>43</v>
      </c>
      <c r="F30" s="27">
        <f>D30*E30</f>
        <v>5251074</v>
      </c>
      <c r="G30" s="18">
        <v>2132</v>
      </c>
      <c r="H30" s="28">
        <v>2540483</v>
      </c>
      <c r="I30" s="28">
        <v>43</v>
      </c>
      <c r="J30" s="28">
        <f t="shared" si="0"/>
        <v>59081</v>
      </c>
    </row>
    <row r="31" spans="1:10" s="388" customFormat="1" ht="14.25">
      <c r="A31" s="383">
        <v>20</v>
      </c>
      <c r="B31" s="406" t="s">
        <v>924</v>
      </c>
      <c r="C31" s="18"/>
      <c r="D31" s="18"/>
      <c r="E31" s="18"/>
      <c r="F31" s="27"/>
      <c r="G31" s="18"/>
      <c r="H31" s="28">
        <v>0</v>
      </c>
      <c r="I31" s="28"/>
      <c r="J31" s="28">
        <v>0</v>
      </c>
    </row>
    <row r="32" spans="1:10" s="388" customFormat="1" ht="14.25">
      <c r="A32" s="383">
        <v>21</v>
      </c>
      <c r="B32" s="406" t="s">
        <v>925</v>
      </c>
      <c r="C32" s="18"/>
      <c r="D32" s="18"/>
      <c r="E32" s="18"/>
      <c r="F32" s="27"/>
      <c r="G32" s="18"/>
      <c r="H32" s="28">
        <v>0</v>
      </c>
      <c r="I32" s="28"/>
      <c r="J32" s="28">
        <v>0</v>
      </c>
    </row>
    <row r="33" spans="1:10" s="388" customFormat="1" ht="14.25">
      <c r="A33" s="383">
        <v>22</v>
      </c>
      <c r="B33" s="406" t="s">
        <v>926</v>
      </c>
      <c r="C33" s="18">
        <v>539</v>
      </c>
      <c r="D33" s="18">
        <v>34327</v>
      </c>
      <c r="E33" s="18">
        <v>43</v>
      </c>
      <c r="F33" s="27">
        <f>D33*E33</f>
        <v>1476061</v>
      </c>
      <c r="G33" s="18">
        <v>539</v>
      </c>
      <c r="H33" s="28">
        <v>890960</v>
      </c>
      <c r="I33" s="28">
        <v>43</v>
      </c>
      <c r="J33" s="28">
        <f t="shared" si="0"/>
        <v>20720</v>
      </c>
    </row>
    <row r="34" spans="1:10" s="388" customFormat="1" ht="14.25">
      <c r="A34" s="383">
        <v>23</v>
      </c>
      <c r="B34" s="406" t="s">
        <v>927</v>
      </c>
      <c r="C34" s="18"/>
      <c r="D34" s="18"/>
      <c r="E34" s="18"/>
      <c r="F34" s="27"/>
      <c r="G34" s="18"/>
      <c r="H34" s="28">
        <v>0</v>
      </c>
      <c r="I34" s="28"/>
      <c r="J34" s="28">
        <v>0</v>
      </c>
    </row>
    <row r="35" spans="1:10" s="388" customFormat="1" ht="14.25">
      <c r="A35" s="383">
        <v>24</v>
      </c>
      <c r="B35" s="406" t="s">
        <v>928</v>
      </c>
      <c r="C35" s="18"/>
      <c r="D35" s="18"/>
      <c r="E35" s="18"/>
      <c r="F35" s="27"/>
      <c r="G35" s="18"/>
      <c r="H35" s="28">
        <v>0</v>
      </c>
      <c r="I35" s="28"/>
      <c r="J35" s="28">
        <v>0</v>
      </c>
    </row>
    <row r="36" spans="1:10" s="388" customFormat="1" ht="14.25">
      <c r="A36" s="383">
        <v>25</v>
      </c>
      <c r="B36" s="406" t="s">
        <v>929</v>
      </c>
      <c r="C36" s="18">
        <v>289</v>
      </c>
      <c r="D36" s="18">
        <v>18343</v>
      </c>
      <c r="E36" s="18">
        <v>43</v>
      </c>
      <c r="F36" s="27">
        <f>D36*E36</f>
        <v>788749</v>
      </c>
      <c r="G36" s="18">
        <v>289</v>
      </c>
      <c r="H36" s="28">
        <v>398223</v>
      </c>
      <c r="I36" s="28">
        <v>43</v>
      </c>
      <c r="J36" s="28">
        <f t="shared" si="0"/>
        <v>9261</v>
      </c>
    </row>
    <row r="37" spans="1:10" s="388" customFormat="1" ht="14.25">
      <c r="A37" s="383">
        <v>26</v>
      </c>
      <c r="B37" s="406" t="s">
        <v>930</v>
      </c>
      <c r="C37" s="18">
        <v>165</v>
      </c>
      <c r="D37" s="18">
        <v>8522</v>
      </c>
      <c r="E37" s="18">
        <v>43</v>
      </c>
      <c r="F37" s="27">
        <f>D37*E37</f>
        <v>366446</v>
      </c>
      <c r="G37" s="18">
        <v>165</v>
      </c>
      <c r="H37" s="28">
        <v>169936</v>
      </c>
      <c r="I37" s="28">
        <v>43</v>
      </c>
      <c r="J37" s="28">
        <f t="shared" si="0"/>
        <v>3952</v>
      </c>
    </row>
    <row r="38" spans="1:10" s="388" customFormat="1" ht="14.25">
      <c r="A38" s="383">
        <v>27</v>
      </c>
      <c r="B38" s="406" t="s">
        <v>931</v>
      </c>
      <c r="C38" s="18"/>
      <c r="D38" s="18"/>
      <c r="E38" s="18"/>
      <c r="F38" s="27"/>
      <c r="G38" s="18"/>
      <c r="H38" s="28">
        <v>0</v>
      </c>
      <c r="I38" s="28"/>
      <c r="J38" s="28">
        <v>0</v>
      </c>
    </row>
    <row r="39" spans="1:10" s="388" customFormat="1" ht="14.25">
      <c r="A39" s="383">
        <v>28</v>
      </c>
      <c r="B39" s="406" t="s">
        <v>932</v>
      </c>
      <c r="C39" s="18"/>
      <c r="D39" s="18"/>
      <c r="E39" s="18"/>
      <c r="F39" s="27"/>
      <c r="G39" s="18"/>
      <c r="H39" s="28">
        <v>0</v>
      </c>
      <c r="I39" s="28"/>
      <c r="J39" s="28">
        <v>0</v>
      </c>
    </row>
    <row r="40" spans="1:10" s="388" customFormat="1" ht="14.25">
      <c r="A40" s="383">
        <v>29</v>
      </c>
      <c r="B40" s="406" t="s">
        <v>933</v>
      </c>
      <c r="C40" s="18"/>
      <c r="D40" s="18"/>
      <c r="E40" s="18"/>
      <c r="F40" s="27"/>
      <c r="G40" s="18"/>
      <c r="H40" s="28">
        <v>0</v>
      </c>
      <c r="I40" s="28"/>
      <c r="J40" s="28">
        <v>0</v>
      </c>
    </row>
    <row r="41" spans="1:10" s="388" customFormat="1" ht="14.25">
      <c r="A41" s="383">
        <v>30</v>
      </c>
      <c r="B41" s="406" t="s">
        <v>934</v>
      </c>
      <c r="C41" s="18"/>
      <c r="D41" s="18"/>
      <c r="E41" s="18"/>
      <c r="F41" s="27"/>
      <c r="G41" s="18"/>
      <c r="H41" s="28">
        <v>0</v>
      </c>
      <c r="I41" s="28"/>
      <c r="J41" s="28">
        <v>0</v>
      </c>
    </row>
    <row r="42" spans="1:10" s="388" customFormat="1" ht="14.25">
      <c r="A42" s="383">
        <v>31</v>
      </c>
      <c r="B42" s="406" t="s">
        <v>935</v>
      </c>
      <c r="C42" s="18"/>
      <c r="D42" s="18"/>
      <c r="E42" s="18"/>
      <c r="F42" s="27"/>
      <c r="G42" s="18"/>
      <c r="H42" s="28">
        <v>0</v>
      </c>
      <c r="I42" s="28"/>
      <c r="J42" s="28">
        <v>0</v>
      </c>
    </row>
    <row r="43" spans="1:10" ht="14.25">
      <c r="A43" s="383">
        <v>32</v>
      </c>
      <c r="B43" s="406" t="s">
        <v>936</v>
      </c>
      <c r="C43" s="18"/>
      <c r="D43" s="18"/>
      <c r="E43" s="18"/>
      <c r="F43" s="27"/>
      <c r="G43" s="18"/>
      <c r="H43" s="28">
        <v>0</v>
      </c>
      <c r="I43" s="28"/>
      <c r="J43" s="28">
        <v>0</v>
      </c>
    </row>
    <row r="44" spans="1:10" ht="14.25">
      <c r="A44" s="383">
        <v>33</v>
      </c>
      <c r="B44" s="406" t="s">
        <v>937</v>
      </c>
      <c r="C44" s="18"/>
      <c r="D44" s="18"/>
      <c r="E44" s="18"/>
      <c r="F44" s="27"/>
      <c r="G44" s="18"/>
      <c r="H44" s="28">
        <v>0</v>
      </c>
      <c r="I44" s="28"/>
      <c r="J44" s="28">
        <v>0</v>
      </c>
    </row>
    <row r="45" spans="1:10">
      <c r="A45" s="3" t="s">
        <v>19</v>
      </c>
      <c r="B45" s="29"/>
      <c r="C45" s="29">
        <f>SUM(C12:C44)</f>
        <v>7039</v>
      </c>
      <c r="D45" s="18">
        <f>SUM(D12:D44)</f>
        <v>418869</v>
      </c>
      <c r="E45" s="18">
        <v>43</v>
      </c>
      <c r="F45" s="18">
        <f>SUM(F12:F44)</f>
        <v>18011367</v>
      </c>
      <c r="G45" s="18">
        <f>SUM(G12:G44)</f>
        <v>7039</v>
      </c>
      <c r="H45" s="28">
        <f>SUM(H12:H44)</f>
        <v>9608479</v>
      </c>
      <c r="I45" s="28">
        <v>43</v>
      </c>
      <c r="J45" s="28">
        <f>SUM(J12:J44)</f>
        <v>223453</v>
      </c>
    </row>
    <row r="46" spans="1:10">
      <c r="A46" s="11"/>
      <c r="B46" s="30"/>
      <c r="C46" s="30"/>
      <c r="D46" s="21"/>
      <c r="E46" s="21"/>
      <c r="F46" s="21"/>
      <c r="G46" s="21"/>
      <c r="H46" s="21"/>
      <c r="I46" s="21"/>
      <c r="J46" s="21"/>
    </row>
    <row r="47" spans="1:10">
      <c r="A47" s="702" t="s">
        <v>725</v>
      </c>
      <c r="B47" s="702"/>
      <c r="C47" s="702"/>
      <c r="D47" s="702"/>
      <c r="E47" s="702"/>
      <c r="F47" s="702"/>
      <c r="G47" s="702"/>
      <c r="H47" s="702"/>
      <c r="I47" s="21"/>
      <c r="J47" s="21"/>
    </row>
    <row r="48" spans="1:10">
      <c r="A48" s="11"/>
      <c r="B48" s="30"/>
      <c r="C48" s="30"/>
      <c r="D48" s="21"/>
      <c r="E48" s="21"/>
      <c r="F48" s="21"/>
      <c r="G48" s="21"/>
      <c r="H48" s="21"/>
      <c r="I48" s="21"/>
      <c r="J48" s="21"/>
    </row>
    <row r="49" spans="1:10" ht="15.75" customHeight="1">
      <c r="A49" s="14" t="s">
        <v>12</v>
      </c>
      <c r="B49" s="14"/>
      <c r="C49" s="14"/>
      <c r="D49" s="14"/>
      <c r="E49" s="14"/>
      <c r="F49" s="14"/>
      <c r="G49" s="14"/>
      <c r="I49" s="613" t="s">
        <v>13</v>
      </c>
      <c r="J49" s="613"/>
    </row>
    <row r="50" spans="1:10" ht="12.75" customHeight="1">
      <c r="A50" s="617" t="s">
        <v>14</v>
      </c>
      <c r="B50" s="617"/>
      <c r="C50" s="617"/>
      <c r="D50" s="617"/>
      <c r="E50" s="617"/>
      <c r="F50" s="617"/>
      <c r="G50" s="617"/>
      <c r="H50" s="617"/>
      <c r="I50" s="617"/>
      <c r="J50" s="617"/>
    </row>
    <row r="51" spans="1:10" ht="12.75" customHeight="1">
      <c r="A51" s="617" t="s">
        <v>20</v>
      </c>
      <c r="B51" s="617"/>
      <c r="C51" s="617"/>
      <c r="D51" s="617"/>
      <c r="E51" s="617"/>
      <c r="F51" s="617"/>
      <c r="G51" s="617"/>
      <c r="H51" s="617"/>
      <c r="I51" s="617"/>
      <c r="J51" s="617"/>
    </row>
    <row r="52" spans="1:10">
      <c r="A52" s="14"/>
      <c r="B52" s="14"/>
      <c r="C52" s="14"/>
      <c r="E52" s="14"/>
      <c r="H52" s="600" t="s">
        <v>86</v>
      </c>
      <c r="I52" s="600"/>
      <c r="J52" s="600"/>
    </row>
    <row r="56" spans="1:10">
      <c r="A56" s="703"/>
      <c r="B56" s="703"/>
      <c r="C56" s="703"/>
      <c r="D56" s="703"/>
      <c r="E56" s="703"/>
      <c r="F56" s="703"/>
      <c r="G56" s="703"/>
      <c r="H56" s="703"/>
      <c r="I56" s="703"/>
      <c r="J56" s="703"/>
    </row>
    <row r="58" spans="1:10">
      <c r="A58" s="703"/>
      <c r="B58" s="703"/>
      <c r="C58" s="703"/>
      <c r="D58" s="703"/>
      <c r="E58" s="703"/>
      <c r="F58" s="703"/>
      <c r="G58" s="703"/>
      <c r="H58" s="703"/>
      <c r="I58" s="703"/>
      <c r="J58" s="703"/>
    </row>
  </sheetData>
  <mergeCells count="17">
    <mergeCell ref="A51:J51"/>
    <mergeCell ref="H52:J52"/>
    <mergeCell ref="A56:J56"/>
    <mergeCell ref="A58:J58"/>
    <mergeCell ref="A9:A10"/>
    <mergeCell ref="B9:B10"/>
    <mergeCell ref="C9:F9"/>
    <mergeCell ref="G9:J9"/>
    <mergeCell ref="I49:J49"/>
    <mergeCell ref="A50:J50"/>
    <mergeCell ref="A47:H47"/>
    <mergeCell ref="E1:I1"/>
    <mergeCell ref="A2:J2"/>
    <mergeCell ref="A3:J3"/>
    <mergeCell ref="A5:J5"/>
    <mergeCell ref="A8:B8"/>
    <mergeCell ref="H8:J8"/>
  </mergeCells>
  <printOptions horizontalCentered="1"/>
  <pageMargins left="1.03" right="0.70866141732283472" top="0.23622047244094491" bottom="0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topLeftCell="A9" zoomScaleSheetLayoutView="78" workbookViewId="0">
      <selection activeCell="D26" sqref="D26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0" customFormat="1">
      <c r="E1" s="601"/>
      <c r="F1" s="601"/>
      <c r="G1" s="601"/>
      <c r="H1" s="601"/>
      <c r="I1" s="601"/>
      <c r="J1" s="145" t="s">
        <v>437</v>
      </c>
    </row>
    <row r="2" spans="1:10" customFormat="1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</row>
    <row r="3" spans="1:10" customFormat="1" ht="20.25">
      <c r="A3" s="598" t="s">
        <v>753</v>
      </c>
      <c r="B3" s="598"/>
      <c r="C3" s="598"/>
      <c r="D3" s="598"/>
      <c r="E3" s="598"/>
      <c r="F3" s="598"/>
      <c r="G3" s="598"/>
      <c r="H3" s="598"/>
      <c r="I3" s="598"/>
      <c r="J3" s="598"/>
    </row>
    <row r="4" spans="1:10" customFormat="1" ht="14.25" customHeight="1"/>
    <row r="5" spans="1:10" ht="31.5" customHeight="1">
      <c r="A5" s="695" t="s">
        <v>817</v>
      </c>
      <c r="B5" s="695"/>
      <c r="C5" s="695"/>
      <c r="D5" s="695"/>
      <c r="E5" s="695"/>
      <c r="F5" s="695"/>
      <c r="G5" s="695"/>
      <c r="H5" s="695"/>
      <c r="I5" s="695"/>
      <c r="J5" s="695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0.75" customHeight="1"/>
    <row r="8" spans="1:10">
      <c r="A8" s="600" t="s">
        <v>948</v>
      </c>
      <c r="B8" s="600"/>
      <c r="C8" s="31"/>
      <c r="H8" s="684" t="s">
        <v>961</v>
      </c>
      <c r="I8" s="684"/>
      <c r="J8" s="684"/>
    </row>
    <row r="9" spans="1:10">
      <c r="A9" s="594" t="s">
        <v>2</v>
      </c>
      <c r="B9" s="594" t="s">
        <v>3</v>
      </c>
      <c r="C9" s="575" t="s">
        <v>812</v>
      </c>
      <c r="D9" s="604"/>
      <c r="E9" s="604"/>
      <c r="F9" s="576"/>
      <c r="G9" s="575" t="s">
        <v>107</v>
      </c>
      <c r="H9" s="604"/>
      <c r="I9" s="604"/>
      <c r="J9" s="576"/>
    </row>
    <row r="10" spans="1:10" ht="53.25" customHeight="1">
      <c r="A10" s="594"/>
      <c r="B10" s="594"/>
      <c r="C10" s="5" t="s">
        <v>187</v>
      </c>
      <c r="D10" s="5" t="s">
        <v>17</v>
      </c>
      <c r="E10" s="276" t="s">
        <v>369</v>
      </c>
      <c r="F10" s="7" t="s">
        <v>204</v>
      </c>
      <c r="G10" s="5" t="s">
        <v>187</v>
      </c>
      <c r="H10" s="25" t="s">
        <v>18</v>
      </c>
      <c r="I10" s="111" t="s">
        <v>723</v>
      </c>
      <c r="J10" s="5" t="s">
        <v>724</v>
      </c>
    </row>
    <row r="11" spans="1:10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7">
        <v>8</v>
      </c>
      <c r="I11" s="5">
        <v>9</v>
      </c>
      <c r="J11" s="5">
        <v>10</v>
      </c>
    </row>
    <row r="12" spans="1:10" ht="14.25">
      <c r="A12" s="17">
        <v>1</v>
      </c>
      <c r="B12" s="406" t="s">
        <v>905</v>
      </c>
      <c r="C12" s="18"/>
      <c r="D12" s="18"/>
      <c r="E12" s="18"/>
      <c r="F12" s="110">
        <f>D12*E12</f>
        <v>0</v>
      </c>
      <c r="G12" s="18"/>
      <c r="H12" s="443">
        <v>0</v>
      </c>
      <c r="I12" s="28"/>
      <c r="J12" s="28"/>
    </row>
    <row r="13" spans="1:10" ht="14.25">
      <c r="A13" s="17">
        <v>2</v>
      </c>
      <c r="B13" s="406" t="s">
        <v>906</v>
      </c>
      <c r="C13" s="18"/>
      <c r="D13" s="18"/>
      <c r="E13" s="18"/>
      <c r="F13" s="110">
        <f t="shared" ref="F13:F44" si="0">D13*E13</f>
        <v>0</v>
      </c>
      <c r="G13" s="18"/>
      <c r="H13" s="443">
        <v>0</v>
      </c>
      <c r="I13" s="28"/>
      <c r="J13" s="28"/>
    </row>
    <row r="14" spans="1:10" ht="14.25">
      <c r="A14" s="17">
        <v>3</v>
      </c>
      <c r="B14" s="406" t="s">
        <v>907</v>
      </c>
      <c r="C14" s="18"/>
      <c r="D14" s="18"/>
      <c r="E14" s="18" t="s">
        <v>11</v>
      </c>
      <c r="F14" s="110">
        <v>0</v>
      </c>
      <c r="G14" s="18"/>
      <c r="H14" s="443">
        <v>0</v>
      </c>
      <c r="I14" s="28" t="s">
        <v>11</v>
      </c>
      <c r="J14" s="28"/>
    </row>
    <row r="15" spans="1:10" ht="14.25">
      <c r="A15" s="17">
        <v>4</v>
      </c>
      <c r="B15" s="406" t="s">
        <v>908</v>
      </c>
      <c r="C15" s="18"/>
      <c r="D15" s="18"/>
      <c r="E15" s="18"/>
      <c r="F15" s="110">
        <f t="shared" si="0"/>
        <v>0</v>
      </c>
      <c r="G15" s="18"/>
      <c r="H15" s="443">
        <v>0</v>
      </c>
      <c r="I15" s="28"/>
      <c r="J15" s="28"/>
    </row>
    <row r="16" spans="1:10" ht="14.25">
      <c r="A16" s="17">
        <v>5</v>
      </c>
      <c r="B16" s="406" t="s">
        <v>909</v>
      </c>
      <c r="C16" s="18">
        <v>2568</v>
      </c>
      <c r="D16" s="18">
        <v>236834</v>
      </c>
      <c r="E16" s="18">
        <v>43</v>
      </c>
      <c r="F16" s="110">
        <f t="shared" si="0"/>
        <v>10183862</v>
      </c>
      <c r="G16" s="18">
        <v>2568</v>
      </c>
      <c r="H16" s="443">
        <v>4651998</v>
      </c>
      <c r="I16" s="28">
        <v>43</v>
      </c>
      <c r="J16" s="28">
        <f t="shared" ref="J16:J37" si="1">H16/I16</f>
        <v>108186</v>
      </c>
    </row>
    <row r="17" spans="1:10" ht="14.25">
      <c r="A17" s="17">
        <v>6</v>
      </c>
      <c r="B17" s="406" t="s">
        <v>910</v>
      </c>
      <c r="C17" s="18"/>
      <c r="D17" s="18"/>
      <c r="E17" s="18"/>
      <c r="F17" s="110">
        <f t="shared" si="0"/>
        <v>0</v>
      </c>
      <c r="G17" s="18"/>
      <c r="H17" s="443">
        <v>0</v>
      </c>
      <c r="I17" s="28"/>
      <c r="J17" s="28"/>
    </row>
    <row r="18" spans="1:10" ht="14.25">
      <c r="A18" s="17">
        <v>7</v>
      </c>
      <c r="B18" s="406" t="s">
        <v>911</v>
      </c>
      <c r="C18" s="18"/>
      <c r="D18" s="18"/>
      <c r="E18" s="18"/>
      <c r="F18" s="110">
        <f t="shared" si="0"/>
        <v>0</v>
      </c>
      <c r="G18" s="18"/>
      <c r="H18" s="443">
        <v>0</v>
      </c>
      <c r="I18" s="28"/>
      <c r="J18" s="28"/>
    </row>
    <row r="19" spans="1:10" ht="14.25">
      <c r="A19" s="17">
        <v>8</v>
      </c>
      <c r="B19" s="406" t="s">
        <v>912</v>
      </c>
      <c r="C19" s="18">
        <v>365</v>
      </c>
      <c r="D19" s="18">
        <v>22629</v>
      </c>
      <c r="E19" s="18">
        <v>43</v>
      </c>
      <c r="F19" s="110">
        <f t="shared" si="0"/>
        <v>973047</v>
      </c>
      <c r="G19" s="18">
        <v>365</v>
      </c>
      <c r="H19" s="443">
        <v>509593</v>
      </c>
      <c r="I19" s="28">
        <v>43</v>
      </c>
      <c r="J19" s="28">
        <f t="shared" si="1"/>
        <v>11851</v>
      </c>
    </row>
    <row r="20" spans="1:10" ht="14.25">
      <c r="A20" s="17">
        <v>9</v>
      </c>
      <c r="B20" s="406" t="s">
        <v>913</v>
      </c>
      <c r="C20" s="18"/>
      <c r="D20" s="18"/>
      <c r="E20" s="18"/>
      <c r="F20" s="110">
        <f t="shared" si="0"/>
        <v>0</v>
      </c>
      <c r="G20" s="18"/>
      <c r="H20" s="443">
        <v>0</v>
      </c>
      <c r="I20" s="28"/>
      <c r="J20" s="28"/>
    </row>
    <row r="21" spans="1:10" ht="14.25">
      <c r="A21" s="17">
        <v>10</v>
      </c>
      <c r="B21" s="406" t="s">
        <v>914</v>
      </c>
      <c r="C21" s="18"/>
      <c r="D21" s="18"/>
      <c r="E21" s="18"/>
      <c r="F21" s="110">
        <f t="shared" si="0"/>
        <v>0</v>
      </c>
      <c r="G21" s="18"/>
      <c r="H21" s="443">
        <v>0</v>
      </c>
      <c r="I21" s="28"/>
      <c r="J21" s="28"/>
    </row>
    <row r="22" spans="1:10" ht="14.25">
      <c r="A22" s="17">
        <v>11</v>
      </c>
      <c r="B22" s="406" t="s">
        <v>915</v>
      </c>
      <c r="C22" s="18">
        <v>172</v>
      </c>
      <c r="D22" s="18">
        <v>9159</v>
      </c>
      <c r="E22" s="18">
        <v>43</v>
      </c>
      <c r="F22" s="110">
        <f t="shared" si="0"/>
        <v>393837</v>
      </c>
      <c r="G22" s="18">
        <v>172</v>
      </c>
      <c r="H22" s="443">
        <v>146200</v>
      </c>
      <c r="I22" s="28">
        <v>43</v>
      </c>
      <c r="J22" s="28">
        <f t="shared" si="1"/>
        <v>3400</v>
      </c>
    </row>
    <row r="23" spans="1:10" ht="14.25">
      <c r="A23" s="17">
        <v>12</v>
      </c>
      <c r="B23" s="406" t="s">
        <v>916</v>
      </c>
      <c r="C23" s="18"/>
      <c r="D23" s="18"/>
      <c r="E23" s="18"/>
      <c r="F23" s="110">
        <f t="shared" si="0"/>
        <v>0</v>
      </c>
      <c r="G23" s="18"/>
      <c r="H23" s="443">
        <v>0</v>
      </c>
      <c r="I23" s="28"/>
      <c r="J23" s="28"/>
    </row>
    <row r="24" spans="1:10" ht="14.25">
      <c r="A24" s="17">
        <v>13</v>
      </c>
      <c r="B24" s="406" t="s">
        <v>917</v>
      </c>
      <c r="C24" s="18"/>
      <c r="D24" s="18"/>
      <c r="E24" s="18"/>
      <c r="F24" s="110">
        <f t="shared" si="0"/>
        <v>0</v>
      </c>
      <c r="G24" s="18"/>
      <c r="H24" s="443">
        <v>0</v>
      </c>
      <c r="I24" s="28"/>
      <c r="J24" s="28"/>
    </row>
    <row r="25" spans="1:10" ht="14.25">
      <c r="A25" s="17">
        <v>14</v>
      </c>
      <c r="B25" s="406" t="s">
        <v>918</v>
      </c>
      <c r="C25" s="18"/>
      <c r="D25" s="18"/>
      <c r="E25" s="18"/>
      <c r="F25" s="110">
        <f t="shared" si="0"/>
        <v>0</v>
      </c>
      <c r="G25" s="18"/>
      <c r="H25" s="443">
        <v>0</v>
      </c>
      <c r="I25" s="28"/>
      <c r="J25" s="28"/>
    </row>
    <row r="26" spans="1:10" s="388" customFormat="1" ht="14.25">
      <c r="A26" s="383">
        <v>15</v>
      </c>
      <c r="B26" s="406" t="s">
        <v>919</v>
      </c>
      <c r="C26" s="18"/>
      <c r="D26" s="18"/>
      <c r="E26" s="18"/>
      <c r="F26" s="110">
        <f t="shared" si="0"/>
        <v>0</v>
      </c>
      <c r="G26" s="18"/>
      <c r="H26" s="443">
        <v>0</v>
      </c>
      <c r="I26" s="28"/>
      <c r="J26" s="28"/>
    </row>
    <row r="27" spans="1:10" s="388" customFormat="1" ht="14.25">
      <c r="A27" s="383">
        <v>16</v>
      </c>
      <c r="B27" s="406" t="s">
        <v>920</v>
      </c>
      <c r="C27" s="18">
        <v>56</v>
      </c>
      <c r="D27" s="18">
        <v>4385</v>
      </c>
      <c r="E27" s="18">
        <v>43</v>
      </c>
      <c r="F27" s="110">
        <f t="shared" si="0"/>
        <v>188555</v>
      </c>
      <c r="G27" s="18">
        <v>56</v>
      </c>
      <c r="H27" s="443">
        <v>106038</v>
      </c>
      <c r="I27" s="28">
        <v>43</v>
      </c>
      <c r="J27" s="28">
        <f t="shared" si="1"/>
        <v>2466</v>
      </c>
    </row>
    <row r="28" spans="1:10" s="388" customFormat="1" ht="14.25">
      <c r="A28" s="383">
        <v>17</v>
      </c>
      <c r="B28" s="406" t="s">
        <v>921</v>
      </c>
      <c r="C28" s="18"/>
      <c r="D28" s="18"/>
      <c r="E28" s="18"/>
      <c r="F28" s="110">
        <f t="shared" si="0"/>
        <v>0</v>
      </c>
      <c r="G28" s="18"/>
      <c r="H28" s="443">
        <v>0</v>
      </c>
      <c r="I28" s="28"/>
      <c r="J28" s="28"/>
    </row>
    <row r="29" spans="1:10" s="388" customFormat="1" ht="14.25">
      <c r="A29" s="383">
        <v>18</v>
      </c>
      <c r="B29" s="406" t="s">
        <v>922</v>
      </c>
      <c r="C29" s="18">
        <v>605</v>
      </c>
      <c r="D29" s="18">
        <v>38690</v>
      </c>
      <c r="E29" s="18">
        <v>43</v>
      </c>
      <c r="F29" s="110">
        <f t="shared" si="0"/>
        <v>1663670</v>
      </c>
      <c r="G29" s="18">
        <v>605</v>
      </c>
      <c r="H29" s="443">
        <v>821171</v>
      </c>
      <c r="I29" s="28">
        <v>43</v>
      </c>
      <c r="J29" s="28">
        <f t="shared" si="1"/>
        <v>19097</v>
      </c>
    </row>
    <row r="30" spans="1:10" s="388" customFormat="1" ht="14.25">
      <c r="A30" s="383">
        <v>19</v>
      </c>
      <c r="B30" s="406" t="s">
        <v>923</v>
      </c>
      <c r="C30" s="18">
        <v>1097</v>
      </c>
      <c r="D30" s="18">
        <v>59898</v>
      </c>
      <c r="E30" s="18">
        <v>43</v>
      </c>
      <c r="F30" s="110">
        <f t="shared" si="0"/>
        <v>2575614</v>
      </c>
      <c r="G30" s="18">
        <v>1097</v>
      </c>
      <c r="H30" s="443">
        <v>994203</v>
      </c>
      <c r="I30" s="28">
        <v>43</v>
      </c>
      <c r="J30" s="28">
        <f t="shared" si="1"/>
        <v>23121</v>
      </c>
    </row>
    <row r="31" spans="1:10" s="388" customFormat="1" ht="14.25">
      <c r="A31" s="383">
        <v>20</v>
      </c>
      <c r="B31" s="406" t="s">
        <v>924</v>
      </c>
      <c r="C31" s="18"/>
      <c r="D31" s="18"/>
      <c r="E31" s="18"/>
      <c r="F31" s="110">
        <f t="shared" si="0"/>
        <v>0</v>
      </c>
      <c r="G31" s="18"/>
      <c r="H31" s="443">
        <v>0</v>
      </c>
      <c r="I31" s="28"/>
      <c r="J31" s="28"/>
    </row>
    <row r="32" spans="1:10" s="388" customFormat="1" ht="14.25">
      <c r="A32" s="383">
        <v>21</v>
      </c>
      <c r="B32" s="406" t="s">
        <v>925</v>
      </c>
      <c r="C32" s="18"/>
      <c r="D32" s="18"/>
      <c r="E32" s="18"/>
      <c r="F32" s="110">
        <f t="shared" si="0"/>
        <v>0</v>
      </c>
      <c r="G32" s="18"/>
      <c r="H32" s="443">
        <v>0</v>
      </c>
      <c r="I32" s="28"/>
      <c r="J32" s="28"/>
    </row>
    <row r="33" spans="1:10" s="388" customFormat="1" ht="14.25">
      <c r="A33" s="383">
        <v>22</v>
      </c>
      <c r="B33" s="406" t="s">
        <v>926</v>
      </c>
      <c r="C33" s="18">
        <v>705</v>
      </c>
      <c r="D33" s="18">
        <v>36518</v>
      </c>
      <c r="E33" s="18">
        <v>43</v>
      </c>
      <c r="F33" s="110">
        <f t="shared" si="0"/>
        <v>1570274</v>
      </c>
      <c r="G33" s="18">
        <v>705</v>
      </c>
      <c r="H33" s="443">
        <v>865848</v>
      </c>
      <c r="I33" s="28">
        <v>43</v>
      </c>
      <c r="J33" s="28">
        <f t="shared" si="1"/>
        <v>20136</v>
      </c>
    </row>
    <row r="34" spans="1:10" s="388" customFormat="1" ht="14.25">
      <c r="A34" s="383">
        <v>23</v>
      </c>
      <c r="B34" s="406" t="s">
        <v>927</v>
      </c>
      <c r="C34" s="18"/>
      <c r="D34" s="18"/>
      <c r="E34" s="18"/>
      <c r="F34" s="110">
        <f t="shared" si="0"/>
        <v>0</v>
      </c>
      <c r="G34" s="18"/>
      <c r="H34" s="443">
        <v>0</v>
      </c>
      <c r="I34" s="28"/>
      <c r="J34" s="28"/>
    </row>
    <row r="35" spans="1:10" s="388" customFormat="1" ht="14.25">
      <c r="A35" s="383">
        <v>24</v>
      </c>
      <c r="B35" s="406" t="s">
        <v>928</v>
      </c>
      <c r="C35" s="18"/>
      <c r="D35" s="18"/>
      <c r="E35" s="18"/>
      <c r="F35" s="110">
        <f t="shared" si="0"/>
        <v>0</v>
      </c>
      <c r="G35" s="18"/>
      <c r="H35" s="443">
        <v>0</v>
      </c>
      <c r="I35" s="28"/>
      <c r="J35" s="28"/>
    </row>
    <row r="36" spans="1:10" s="388" customFormat="1" ht="14.25">
      <c r="A36" s="383">
        <v>25</v>
      </c>
      <c r="B36" s="406" t="s">
        <v>929</v>
      </c>
      <c r="C36" s="18">
        <v>202</v>
      </c>
      <c r="D36" s="18">
        <v>10690</v>
      </c>
      <c r="E36" s="18">
        <v>43</v>
      </c>
      <c r="F36" s="110">
        <f t="shared" si="0"/>
        <v>459670</v>
      </c>
      <c r="G36" s="18">
        <v>202</v>
      </c>
      <c r="H36" s="443">
        <v>181847</v>
      </c>
      <c r="I36" s="28">
        <v>43</v>
      </c>
      <c r="J36" s="28">
        <f t="shared" si="1"/>
        <v>4229</v>
      </c>
    </row>
    <row r="37" spans="1:10" s="388" customFormat="1" ht="14.25">
      <c r="A37" s="383">
        <v>26</v>
      </c>
      <c r="B37" s="406" t="s">
        <v>930</v>
      </c>
      <c r="C37" s="18">
        <v>86</v>
      </c>
      <c r="D37" s="18">
        <v>4760</v>
      </c>
      <c r="E37" s="18">
        <v>43</v>
      </c>
      <c r="F37" s="110">
        <f t="shared" si="0"/>
        <v>204680</v>
      </c>
      <c r="G37" s="18">
        <v>86</v>
      </c>
      <c r="H37" s="443">
        <v>98728</v>
      </c>
      <c r="I37" s="28">
        <v>43</v>
      </c>
      <c r="J37" s="28">
        <f t="shared" si="1"/>
        <v>2296</v>
      </c>
    </row>
    <row r="38" spans="1:10" s="388" customFormat="1" ht="14.25">
      <c r="A38" s="383">
        <v>27</v>
      </c>
      <c r="B38" s="406" t="s">
        <v>931</v>
      </c>
      <c r="C38" s="18"/>
      <c r="D38" s="18"/>
      <c r="E38" s="18"/>
      <c r="F38" s="110">
        <f t="shared" si="0"/>
        <v>0</v>
      </c>
      <c r="G38" s="18"/>
      <c r="H38" s="443">
        <v>0</v>
      </c>
      <c r="I38" s="28"/>
      <c r="J38" s="28"/>
    </row>
    <row r="39" spans="1:10" s="388" customFormat="1" ht="14.25">
      <c r="A39" s="383">
        <v>28</v>
      </c>
      <c r="B39" s="406" t="s">
        <v>932</v>
      </c>
      <c r="C39" s="18"/>
      <c r="D39" s="18"/>
      <c r="E39" s="18"/>
      <c r="F39" s="110">
        <f t="shared" si="0"/>
        <v>0</v>
      </c>
      <c r="G39" s="18"/>
      <c r="H39" s="443">
        <v>0</v>
      </c>
      <c r="I39" s="28"/>
      <c r="J39" s="28"/>
    </row>
    <row r="40" spans="1:10" s="388" customFormat="1" ht="14.25">
      <c r="A40" s="383">
        <v>29</v>
      </c>
      <c r="B40" s="406" t="s">
        <v>933</v>
      </c>
      <c r="C40" s="18"/>
      <c r="D40" s="18"/>
      <c r="E40" s="18"/>
      <c r="F40" s="110">
        <f t="shared" si="0"/>
        <v>0</v>
      </c>
      <c r="G40" s="18"/>
      <c r="H40" s="443">
        <v>0</v>
      </c>
      <c r="I40" s="28"/>
      <c r="J40" s="28"/>
    </row>
    <row r="41" spans="1:10" s="388" customFormat="1" ht="14.25">
      <c r="A41" s="383">
        <v>30</v>
      </c>
      <c r="B41" s="406" t="s">
        <v>934</v>
      </c>
      <c r="C41" s="18"/>
      <c r="D41" s="18"/>
      <c r="E41" s="18"/>
      <c r="F41" s="110">
        <f t="shared" si="0"/>
        <v>0</v>
      </c>
      <c r="G41" s="18"/>
      <c r="H41" s="443">
        <v>0</v>
      </c>
      <c r="I41" s="28"/>
      <c r="J41" s="28"/>
    </row>
    <row r="42" spans="1:10" s="388" customFormat="1" ht="14.25">
      <c r="A42" s="383">
        <v>31</v>
      </c>
      <c r="B42" s="406" t="s">
        <v>935</v>
      </c>
      <c r="C42" s="18"/>
      <c r="D42" s="18"/>
      <c r="E42" s="18"/>
      <c r="F42" s="110">
        <f t="shared" si="0"/>
        <v>0</v>
      </c>
      <c r="G42" s="18"/>
      <c r="H42" s="443">
        <v>0</v>
      </c>
      <c r="I42" s="28"/>
      <c r="J42" s="28"/>
    </row>
    <row r="43" spans="1:10" ht="14.25">
      <c r="A43" s="383">
        <v>32</v>
      </c>
      <c r="B43" s="406" t="s">
        <v>936</v>
      </c>
      <c r="C43" s="18"/>
      <c r="D43" s="18"/>
      <c r="E43" s="18"/>
      <c r="F43" s="110">
        <f t="shared" si="0"/>
        <v>0</v>
      </c>
      <c r="G43" s="18"/>
      <c r="H43" s="443">
        <v>0</v>
      </c>
      <c r="I43" s="28"/>
      <c r="J43" s="28"/>
    </row>
    <row r="44" spans="1:10" ht="14.25">
      <c r="A44" s="383">
        <v>33</v>
      </c>
      <c r="B44" s="406" t="s">
        <v>937</v>
      </c>
      <c r="C44" s="18"/>
      <c r="D44" s="18"/>
      <c r="E44" s="18"/>
      <c r="F44" s="110">
        <f t="shared" si="0"/>
        <v>0</v>
      </c>
      <c r="G44" s="18"/>
      <c r="H44" s="443">
        <v>0</v>
      </c>
      <c r="I44" s="28"/>
      <c r="J44" s="28"/>
    </row>
    <row r="45" spans="1:10">
      <c r="A45" s="3" t="s">
        <v>19</v>
      </c>
      <c r="B45" s="29"/>
      <c r="C45" s="29">
        <f>SUM(C12:C44)</f>
        <v>5856</v>
      </c>
      <c r="D45" s="29">
        <f t="shared" ref="D45:J45" si="2">SUM(D12:D44)</f>
        <v>423563</v>
      </c>
      <c r="E45" s="29">
        <f t="shared" si="2"/>
        <v>387</v>
      </c>
      <c r="F45" s="29">
        <f t="shared" si="2"/>
        <v>18213209</v>
      </c>
      <c r="G45" s="29">
        <f t="shared" si="2"/>
        <v>5856</v>
      </c>
      <c r="H45" s="29">
        <f t="shared" si="2"/>
        <v>8375626</v>
      </c>
      <c r="I45" s="29">
        <f t="shared" si="2"/>
        <v>387</v>
      </c>
      <c r="J45" s="29">
        <f t="shared" si="2"/>
        <v>194782</v>
      </c>
    </row>
    <row r="46" spans="1:10">
      <c r="A46" s="11"/>
      <c r="B46" s="30"/>
      <c r="C46" s="30"/>
      <c r="D46" s="21"/>
      <c r="E46" s="21"/>
      <c r="F46" s="21"/>
      <c r="G46" s="21"/>
      <c r="H46" s="21"/>
      <c r="I46" s="21"/>
      <c r="J46" s="21"/>
    </row>
    <row r="47" spans="1:10">
      <c r="A47" s="702" t="s">
        <v>725</v>
      </c>
      <c r="B47" s="702"/>
      <c r="C47" s="702"/>
      <c r="D47" s="702"/>
      <c r="E47" s="702"/>
      <c r="F47" s="702"/>
      <c r="G47" s="702"/>
      <c r="H47" s="702"/>
      <c r="I47" s="21"/>
      <c r="J47" s="21"/>
    </row>
    <row r="48" spans="1:10">
      <c r="A48" s="11"/>
      <c r="B48" s="30"/>
      <c r="C48" s="30"/>
      <c r="D48" s="21"/>
      <c r="E48" s="21"/>
      <c r="F48" s="21"/>
      <c r="G48" s="21"/>
      <c r="H48" s="21"/>
      <c r="I48" s="21"/>
      <c r="J48" s="21"/>
    </row>
    <row r="49" spans="1:10" ht="15.75" customHeight="1">
      <c r="A49" s="14" t="s">
        <v>12</v>
      </c>
      <c r="B49" s="14"/>
      <c r="C49" s="14"/>
      <c r="D49" s="14"/>
      <c r="E49" s="14"/>
      <c r="F49" s="14"/>
      <c r="G49" s="14"/>
      <c r="I49" s="613" t="s">
        <v>13</v>
      </c>
      <c r="J49" s="613"/>
    </row>
    <row r="50" spans="1:10" ht="12.75" customHeight="1">
      <c r="A50" s="617" t="s">
        <v>14</v>
      </c>
      <c r="B50" s="617"/>
      <c r="C50" s="617"/>
      <c r="D50" s="617"/>
      <c r="E50" s="617"/>
      <c r="F50" s="617"/>
      <c r="G50" s="617"/>
      <c r="H50" s="617"/>
      <c r="I50" s="617"/>
      <c r="J50" s="617"/>
    </row>
    <row r="51" spans="1:10" ht="12.75" customHeight="1">
      <c r="A51" s="617" t="s">
        <v>20</v>
      </c>
      <c r="B51" s="617"/>
      <c r="C51" s="617"/>
      <c r="D51" s="617"/>
      <c r="E51" s="617"/>
      <c r="F51" s="617"/>
      <c r="G51" s="617"/>
      <c r="H51" s="617"/>
      <c r="I51" s="617"/>
      <c r="J51" s="617"/>
    </row>
    <row r="52" spans="1:10">
      <c r="A52" s="14"/>
      <c r="B52" s="14"/>
      <c r="C52" s="14"/>
      <c r="E52" s="14"/>
      <c r="H52" s="600" t="s">
        <v>86</v>
      </c>
      <c r="I52" s="600"/>
      <c r="J52" s="600"/>
    </row>
    <row r="56" spans="1:10">
      <c r="A56" s="703"/>
      <c r="B56" s="703"/>
      <c r="C56" s="703"/>
      <c r="D56" s="703"/>
      <c r="E56" s="703"/>
      <c r="F56" s="703"/>
      <c r="G56" s="703"/>
      <c r="H56" s="703"/>
      <c r="I56" s="703"/>
      <c r="J56" s="703"/>
    </row>
    <row r="58" spans="1:10">
      <c r="A58" s="703"/>
      <c r="B58" s="703"/>
      <c r="C58" s="703"/>
      <c r="D58" s="703"/>
      <c r="E58" s="703"/>
      <c r="F58" s="703"/>
      <c r="G58" s="703"/>
      <c r="H58" s="703"/>
      <c r="I58" s="703"/>
      <c r="J58" s="703"/>
    </row>
  </sheetData>
  <mergeCells count="17">
    <mergeCell ref="A51:J51"/>
    <mergeCell ref="H52:J52"/>
    <mergeCell ref="A56:J56"/>
    <mergeCell ref="A58:J58"/>
    <mergeCell ref="A9:A10"/>
    <mergeCell ref="B9:B10"/>
    <mergeCell ref="C9:F9"/>
    <mergeCell ref="G9:J9"/>
    <mergeCell ref="I49:J49"/>
    <mergeCell ref="A50:J50"/>
    <mergeCell ref="A47:H47"/>
    <mergeCell ref="E1:I1"/>
    <mergeCell ref="A2:J2"/>
    <mergeCell ref="A3:J3"/>
    <mergeCell ref="A5:J5"/>
    <mergeCell ref="A8:B8"/>
    <mergeCell ref="H8:J8"/>
  </mergeCells>
  <printOptions horizontalCentered="1"/>
  <pageMargins left="1.03" right="0.70866141732283472" top="0.23622047244094491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topLeftCell="A28" zoomScaleSheetLayoutView="120" workbookViewId="0">
      <selection activeCell="C31" sqref="C31"/>
    </sheetView>
  </sheetViews>
  <sheetFormatPr defaultRowHeight="12.75"/>
  <cols>
    <col min="1" max="1" width="8.7109375" customWidth="1"/>
    <col min="2" max="2" width="11.7109375" customWidth="1"/>
    <col min="3" max="3" width="114.5703125" customWidth="1"/>
  </cols>
  <sheetData>
    <row r="1" spans="1:7" ht="21.75" customHeight="1">
      <c r="A1" s="565" t="s">
        <v>559</v>
      </c>
      <c r="B1" s="565"/>
      <c r="C1" s="565"/>
      <c r="D1" s="565"/>
      <c r="E1" s="324"/>
      <c r="F1" s="324"/>
      <c r="G1" s="324"/>
    </row>
    <row r="2" spans="1:7">
      <c r="A2" s="3" t="s">
        <v>76</v>
      </c>
      <c r="B2" s="3" t="s">
        <v>560</v>
      </c>
      <c r="C2" s="3" t="s">
        <v>561</v>
      </c>
    </row>
    <row r="3" spans="1:7">
      <c r="A3" s="8">
        <v>1</v>
      </c>
      <c r="B3" s="380" t="s">
        <v>562</v>
      </c>
      <c r="C3" s="380" t="s">
        <v>773</v>
      </c>
    </row>
    <row r="4" spans="1:7">
      <c r="A4" s="8">
        <v>2</v>
      </c>
      <c r="B4" s="380" t="s">
        <v>563</v>
      </c>
      <c r="C4" s="380" t="s">
        <v>774</v>
      </c>
    </row>
    <row r="5" spans="1:7">
      <c r="A5" s="8">
        <v>3</v>
      </c>
      <c r="B5" s="380" t="s">
        <v>564</v>
      </c>
      <c r="C5" s="380" t="s">
        <v>775</v>
      </c>
    </row>
    <row r="6" spans="1:7">
      <c r="A6" s="8">
        <v>4</v>
      </c>
      <c r="B6" s="380" t="s">
        <v>896</v>
      </c>
      <c r="C6" s="380" t="s">
        <v>897</v>
      </c>
    </row>
    <row r="7" spans="1:7">
      <c r="A7" s="8">
        <v>5</v>
      </c>
      <c r="B7" s="380" t="s">
        <v>565</v>
      </c>
      <c r="C7" s="380" t="s">
        <v>776</v>
      </c>
    </row>
    <row r="8" spans="1:7">
      <c r="A8" s="8">
        <v>6</v>
      </c>
      <c r="B8" s="380" t="s">
        <v>566</v>
      </c>
      <c r="C8" s="380" t="s">
        <v>777</v>
      </c>
    </row>
    <row r="9" spans="1:7">
      <c r="A9" s="8">
        <v>7</v>
      </c>
      <c r="B9" s="380" t="s">
        <v>567</v>
      </c>
      <c r="C9" s="380" t="s">
        <v>778</v>
      </c>
    </row>
    <row r="10" spans="1:7">
      <c r="A10" s="8">
        <v>8</v>
      </c>
      <c r="B10" s="380" t="s">
        <v>568</v>
      </c>
      <c r="C10" s="380" t="s">
        <v>779</v>
      </c>
    </row>
    <row r="11" spans="1:7">
      <c r="A11" s="8">
        <v>9</v>
      </c>
      <c r="B11" s="380" t="s">
        <v>569</v>
      </c>
      <c r="C11" s="380" t="s">
        <v>780</v>
      </c>
    </row>
    <row r="12" spans="1:7">
      <c r="A12" s="8">
        <v>10</v>
      </c>
      <c r="B12" s="380" t="s">
        <v>570</v>
      </c>
      <c r="C12" s="380" t="s">
        <v>781</v>
      </c>
    </row>
    <row r="13" spans="1:7">
      <c r="A13" s="8">
        <v>11</v>
      </c>
      <c r="B13" s="380" t="s">
        <v>689</v>
      </c>
      <c r="C13" s="380" t="s">
        <v>690</v>
      </c>
    </row>
    <row r="14" spans="1:7">
      <c r="A14" s="8">
        <v>12</v>
      </c>
      <c r="B14" s="380" t="s">
        <v>571</v>
      </c>
      <c r="C14" s="380" t="s">
        <v>782</v>
      </c>
    </row>
    <row r="15" spans="1:7">
      <c r="A15" s="8">
        <v>13</v>
      </c>
      <c r="B15" s="380" t="s">
        <v>572</v>
      </c>
      <c r="C15" s="380" t="s">
        <v>783</v>
      </c>
    </row>
    <row r="16" spans="1:7">
      <c r="A16" s="8">
        <v>14</v>
      </c>
      <c r="B16" s="380" t="s">
        <v>573</v>
      </c>
      <c r="C16" s="380" t="s">
        <v>784</v>
      </c>
    </row>
    <row r="17" spans="1:3">
      <c r="A17" s="8">
        <v>15</v>
      </c>
      <c r="B17" s="380" t="s">
        <v>574</v>
      </c>
      <c r="C17" s="380" t="s">
        <v>785</v>
      </c>
    </row>
    <row r="18" spans="1:3">
      <c r="A18" s="8">
        <v>16</v>
      </c>
      <c r="B18" s="380" t="s">
        <v>575</v>
      </c>
      <c r="C18" s="380" t="s">
        <v>786</v>
      </c>
    </row>
    <row r="19" spans="1:3">
      <c r="A19" s="8">
        <v>17</v>
      </c>
      <c r="B19" s="380" t="s">
        <v>576</v>
      </c>
      <c r="C19" s="380" t="s">
        <v>787</v>
      </c>
    </row>
    <row r="20" spans="1:3">
      <c r="A20" s="8">
        <v>18</v>
      </c>
      <c r="B20" s="380" t="s">
        <v>577</v>
      </c>
      <c r="C20" s="380" t="s">
        <v>788</v>
      </c>
    </row>
    <row r="21" spans="1:3">
      <c r="A21" s="8">
        <v>19</v>
      </c>
      <c r="B21" s="380" t="s">
        <v>578</v>
      </c>
      <c r="C21" s="380" t="s">
        <v>789</v>
      </c>
    </row>
    <row r="22" spans="1:3">
      <c r="A22" s="8">
        <v>20</v>
      </c>
      <c r="B22" s="380" t="s">
        <v>579</v>
      </c>
      <c r="C22" s="380" t="s">
        <v>790</v>
      </c>
    </row>
    <row r="23" spans="1:3">
      <c r="A23" s="8">
        <v>21</v>
      </c>
      <c r="B23" s="380" t="s">
        <v>580</v>
      </c>
      <c r="C23" s="380" t="s">
        <v>791</v>
      </c>
    </row>
    <row r="24" spans="1:3">
      <c r="A24" s="8">
        <v>22</v>
      </c>
      <c r="B24" s="380" t="s">
        <v>581</v>
      </c>
      <c r="C24" s="380" t="s">
        <v>792</v>
      </c>
    </row>
    <row r="25" spans="1:3">
      <c r="A25" s="8">
        <v>23</v>
      </c>
      <c r="B25" s="380" t="s">
        <v>582</v>
      </c>
      <c r="C25" s="380" t="s">
        <v>793</v>
      </c>
    </row>
    <row r="26" spans="1:3">
      <c r="A26" s="8">
        <v>24</v>
      </c>
      <c r="B26" s="380" t="s">
        <v>583</v>
      </c>
      <c r="C26" s="380" t="s">
        <v>794</v>
      </c>
    </row>
    <row r="27" spans="1:3">
      <c r="A27" s="8">
        <v>25</v>
      </c>
      <c r="B27" s="380" t="s">
        <v>584</v>
      </c>
      <c r="C27" s="380" t="s">
        <v>795</v>
      </c>
    </row>
    <row r="28" spans="1:3">
      <c r="A28" s="8">
        <v>26</v>
      </c>
      <c r="B28" s="380" t="s">
        <v>585</v>
      </c>
      <c r="C28" s="380" t="s">
        <v>796</v>
      </c>
    </row>
    <row r="29" spans="1:3">
      <c r="A29" s="8">
        <v>27</v>
      </c>
      <c r="B29" s="380" t="s">
        <v>586</v>
      </c>
      <c r="C29" s="380" t="s">
        <v>797</v>
      </c>
    </row>
    <row r="30" spans="1:3">
      <c r="A30" s="8">
        <v>28</v>
      </c>
      <c r="B30" s="380" t="s">
        <v>587</v>
      </c>
      <c r="C30" s="380" t="s">
        <v>588</v>
      </c>
    </row>
    <row r="31" spans="1:3">
      <c r="A31" s="8">
        <v>29</v>
      </c>
      <c r="B31" s="380" t="s">
        <v>589</v>
      </c>
      <c r="C31" s="380" t="s">
        <v>590</v>
      </c>
    </row>
    <row r="32" spans="1:3">
      <c r="A32" s="8">
        <v>30</v>
      </c>
      <c r="B32" s="380" t="s">
        <v>591</v>
      </c>
      <c r="C32" s="380" t="s">
        <v>592</v>
      </c>
    </row>
    <row r="33" spans="1:3">
      <c r="A33" s="8">
        <v>31</v>
      </c>
      <c r="B33" s="380" t="s">
        <v>688</v>
      </c>
      <c r="C33" s="380" t="s">
        <v>687</v>
      </c>
    </row>
    <row r="34" spans="1:3">
      <c r="A34" s="8">
        <v>32</v>
      </c>
      <c r="B34" s="380" t="s">
        <v>737</v>
      </c>
      <c r="C34" s="380" t="s">
        <v>738</v>
      </c>
    </row>
    <row r="35" spans="1:3">
      <c r="A35" s="8">
        <v>33</v>
      </c>
      <c r="B35" s="380" t="s">
        <v>593</v>
      </c>
      <c r="C35" s="380" t="s">
        <v>594</v>
      </c>
    </row>
    <row r="36" spans="1:3">
      <c r="A36" s="8">
        <v>34</v>
      </c>
      <c r="B36" s="380" t="s">
        <v>595</v>
      </c>
      <c r="C36" s="380" t="s">
        <v>594</v>
      </c>
    </row>
    <row r="37" spans="1:3">
      <c r="A37" s="8">
        <v>35</v>
      </c>
      <c r="B37" s="380" t="s">
        <v>596</v>
      </c>
      <c r="C37" s="380" t="s">
        <v>597</v>
      </c>
    </row>
    <row r="38" spans="1:3">
      <c r="A38" s="8">
        <v>36</v>
      </c>
      <c r="B38" s="380" t="s">
        <v>598</v>
      </c>
      <c r="C38" s="380" t="s">
        <v>599</v>
      </c>
    </row>
    <row r="39" spans="1:3">
      <c r="A39" s="8">
        <v>37</v>
      </c>
      <c r="B39" s="380" t="s">
        <v>600</v>
      </c>
      <c r="C39" s="380" t="s">
        <v>601</v>
      </c>
    </row>
    <row r="40" spans="1:3">
      <c r="A40" s="8">
        <v>38</v>
      </c>
      <c r="B40" s="380" t="s">
        <v>602</v>
      </c>
      <c r="C40" s="380" t="s">
        <v>603</v>
      </c>
    </row>
    <row r="41" spans="1:3">
      <c r="A41" s="8">
        <v>39</v>
      </c>
      <c r="B41" s="380" t="s">
        <v>604</v>
      </c>
      <c r="C41" s="380" t="s">
        <v>605</v>
      </c>
    </row>
    <row r="42" spans="1:3">
      <c r="A42" s="8">
        <v>40</v>
      </c>
      <c r="B42" s="380" t="s">
        <v>606</v>
      </c>
      <c r="C42" s="380" t="s">
        <v>607</v>
      </c>
    </row>
    <row r="43" spans="1:3">
      <c r="A43" s="8">
        <v>41</v>
      </c>
      <c r="B43" s="380" t="s">
        <v>608</v>
      </c>
      <c r="C43" s="380" t="s">
        <v>609</v>
      </c>
    </row>
    <row r="44" spans="1:3">
      <c r="A44" s="8">
        <v>42</v>
      </c>
      <c r="B44" s="380" t="s">
        <v>610</v>
      </c>
      <c r="C44" s="380" t="s">
        <v>798</v>
      </c>
    </row>
    <row r="45" spans="1:3">
      <c r="A45" s="8">
        <v>43</v>
      </c>
      <c r="B45" s="380" t="s">
        <v>611</v>
      </c>
      <c r="C45" s="380" t="s">
        <v>612</v>
      </c>
    </row>
    <row r="46" spans="1:3">
      <c r="A46" s="8">
        <v>44</v>
      </c>
      <c r="B46" s="380" t="s">
        <v>613</v>
      </c>
      <c r="C46" s="380" t="s">
        <v>614</v>
      </c>
    </row>
    <row r="47" spans="1:3">
      <c r="A47" s="8">
        <v>45</v>
      </c>
      <c r="B47" s="380" t="s">
        <v>615</v>
      </c>
      <c r="C47" s="380" t="s">
        <v>616</v>
      </c>
    </row>
    <row r="48" spans="1:3">
      <c r="A48" s="8">
        <v>46</v>
      </c>
      <c r="B48" s="380" t="s">
        <v>617</v>
      </c>
      <c r="C48" s="380" t="s">
        <v>618</v>
      </c>
    </row>
    <row r="49" spans="1:3">
      <c r="A49" s="8">
        <v>47</v>
      </c>
      <c r="B49" s="380" t="s">
        <v>619</v>
      </c>
      <c r="C49" s="380" t="s">
        <v>620</v>
      </c>
    </row>
    <row r="50" spans="1:3">
      <c r="A50" s="8">
        <v>48</v>
      </c>
      <c r="B50" s="380" t="s">
        <v>621</v>
      </c>
      <c r="C50" s="380" t="s">
        <v>799</v>
      </c>
    </row>
    <row r="51" spans="1:3">
      <c r="A51" s="8">
        <v>49</v>
      </c>
      <c r="B51" s="380" t="s">
        <v>622</v>
      </c>
      <c r="C51" s="380" t="s">
        <v>800</v>
      </c>
    </row>
    <row r="52" spans="1:3">
      <c r="A52" s="8">
        <v>50</v>
      </c>
      <c r="B52" s="380" t="s">
        <v>623</v>
      </c>
      <c r="C52" s="380" t="s">
        <v>624</v>
      </c>
    </row>
    <row r="53" spans="1:3">
      <c r="A53" s="8">
        <v>51</v>
      </c>
      <c r="B53" s="380" t="s">
        <v>625</v>
      </c>
      <c r="C53" s="380" t="s">
        <v>626</v>
      </c>
    </row>
    <row r="54" spans="1:3">
      <c r="A54" s="8">
        <v>52</v>
      </c>
      <c r="B54" s="380" t="s">
        <v>627</v>
      </c>
      <c r="C54" s="380" t="s">
        <v>740</v>
      </c>
    </row>
    <row r="55" spans="1:3">
      <c r="A55" s="8">
        <v>53</v>
      </c>
      <c r="B55" s="380" t="s">
        <v>628</v>
      </c>
      <c r="C55" s="380" t="s">
        <v>741</v>
      </c>
    </row>
    <row r="56" spans="1:3">
      <c r="A56" s="8">
        <v>54</v>
      </c>
      <c r="B56" s="380" t="s">
        <v>629</v>
      </c>
      <c r="C56" s="380" t="s">
        <v>742</v>
      </c>
    </row>
    <row r="57" spans="1:3">
      <c r="A57" s="8">
        <v>55</v>
      </c>
      <c r="B57" s="380" t="s">
        <v>630</v>
      </c>
      <c r="C57" s="380" t="s">
        <v>743</v>
      </c>
    </row>
    <row r="58" spans="1:3">
      <c r="A58" s="8">
        <v>56</v>
      </c>
      <c r="B58" s="380" t="s">
        <v>631</v>
      </c>
      <c r="C58" s="380" t="s">
        <v>744</v>
      </c>
    </row>
    <row r="59" spans="1:3">
      <c r="A59" s="8">
        <v>57</v>
      </c>
      <c r="B59" s="380" t="s">
        <v>632</v>
      </c>
      <c r="C59" s="380" t="s">
        <v>745</v>
      </c>
    </row>
    <row r="60" spans="1:3">
      <c r="A60" s="8">
        <v>58</v>
      </c>
      <c r="B60" s="380" t="s">
        <v>633</v>
      </c>
      <c r="C60" s="380" t="s">
        <v>746</v>
      </c>
    </row>
    <row r="61" spans="1:3">
      <c r="A61" s="8">
        <v>59</v>
      </c>
      <c r="B61" s="380" t="s">
        <v>634</v>
      </c>
      <c r="C61" s="380" t="s">
        <v>747</v>
      </c>
    </row>
    <row r="62" spans="1:3">
      <c r="A62" s="8">
        <v>60</v>
      </c>
      <c r="B62" s="380" t="s">
        <v>635</v>
      </c>
      <c r="C62" s="380" t="s">
        <v>748</v>
      </c>
    </row>
    <row r="63" spans="1:3">
      <c r="A63" s="8">
        <v>61</v>
      </c>
      <c r="B63" s="380" t="s">
        <v>707</v>
      </c>
      <c r="C63" s="380" t="s">
        <v>711</v>
      </c>
    </row>
    <row r="64" spans="1:3">
      <c r="A64" s="8">
        <v>62</v>
      </c>
      <c r="B64" s="380" t="s">
        <v>636</v>
      </c>
      <c r="C64" s="380" t="s">
        <v>749</v>
      </c>
    </row>
    <row r="65" spans="1:3">
      <c r="A65" s="8">
        <v>63</v>
      </c>
      <c r="B65" s="381" t="s">
        <v>712</v>
      </c>
      <c r="C65" s="380" t="s">
        <v>750</v>
      </c>
    </row>
    <row r="66" spans="1:3">
      <c r="A66" s="8">
        <v>64</v>
      </c>
      <c r="B66" s="380" t="s">
        <v>637</v>
      </c>
      <c r="C66" s="380" t="s">
        <v>751</v>
      </c>
    </row>
    <row r="67" spans="1:3">
      <c r="A67" s="8">
        <v>65</v>
      </c>
      <c r="B67" s="380" t="s">
        <v>638</v>
      </c>
      <c r="C67" s="380" t="s">
        <v>752</v>
      </c>
    </row>
    <row r="68" spans="1:3">
      <c r="A68" s="8">
        <v>66</v>
      </c>
      <c r="B68" s="382" t="s">
        <v>691</v>
      </c>
      <c r="C68" s="382" t="s">
        <v>801</v>
      </c>
    </row>
    <row r="69" spans="1:3">
      <c r="A69" s="8">
        <v>67</v>
      </c>
      <c r="B69" s="382" t="s">
        <v>692</v>
      </c>
      <c r="C69" s="382" t="s">
        <v>786</v>
      </c>
    </row>
  </sheetData>
  <mergeCells count="1">
    <mergeCell ref="A1:D1"/>
  </mergeCells>
  <hyperlinks>
    <hyperlink ref="B3:C3" location="'AT-1-Gen_Info '!A1" display="AT- 1"/>
    <hyperlink ref="B4:C4" location="'AT-2-S1 BUDGET'!A1" display="AT - 2"/>
    <hyperlink ref="B5:C5" location="AT_2A_fundflow!A1" display="AT - 2 A"/>
    <hyperlink ref="B6:C6" location="'AT-2B_DBT'!A1" display="AT - 2 B"/>
    <hyperlink ref="B7:C7" location="'AT-3'!A1" display="AT - 3"/>
    <hyperlink ref="B8:C8" location="'AT3A_cvrg(Insti)_PY'!A1" display="AT- 3 A"/>
    <hyperlink ref="B9:C9" location="'AT3B_cvrg(Insti)_UPY '!A1" display="AT- 3 B"/>
    <hyperlink ref="B10:C10" location="'AT3C_cvrg(Insti)_UPY '!A1" display="AT-3 C"/>
    <hyperlink ref="B11:C11" location="'AT-4B'!A1" display="AT - 4"/>
    <hyperlink ref="B12:C12" location="'enrolment vs availed_UPY'!A1" display="AT - 4 A"/>
    <hyperlink ref="B13:C13" location="'AT-4B'!A1" display="AT - 4 B"/>
    <hyperlink ref="B14:C14" location="T5_PLAN_vs_PRFM!A1" display="AT - 5"/>
    <hyperlink ref="B15:C15" location="'T5A_PLAN_vs_PRFM '!A1" display="AT - 5 A"/>
    <hyperlink ref="B16:C16" location="'T5B_PLAN_vs_PRFM  (2)'!A1" display="AT - 5 B"/>
    <hyperlink ref="B17:C17" location="'T5C_Drought_PLAN_vs_PRFM '!A1" display="AT - 5 C"/>
    <hyperlink ref="B18:C18" location="'T5D_Drought_PLAN_vs_PRFM  '!A1" display="AT - 5 D"/>
    <hyperlink ref="B19:C19" location="T6_FG_py_Utlsn!A1" display="AT - 6"/>
    <hyperlink ref="B20:C20" location="'T6A_FG_Upy_Utlsn '!A1" display="AT - 6 A"/>
    <hyperlink ref="B21:C21" location="T6B_Pay_FG_FCI_Pry!A1" display="AT - 6 B"/>
    <hyperlink ref="B22:C22" location="T6C_Coarse_Grain!A1" display="AT - 6 C"/>
    <hyperlink ref="B23:C23" location="T7_CC_PY_Utlsn!A1" display="AT - 7"/>
    <hyperlink ref="B24:C24" location="'T7ACC_UPY_Utlsn '!A1" display="AT - 7 A"/>
    <hyperlink ref="B25:C25" location="'AT-8_Hon_CCH_Pry'!A1" display="AT - 8"/>
    <hyperlink ref="B26:C26" location="'AT-8A_Hon_CCH_UPry'!A1" display="AT - 8 A"/>
    <hyperlink ref="B27:C27" location="AT9_TA!A1" display="AT - 9"/>
    <hyperlink ref="B28:C28" location="AT10_MME!A1" display="AT - 10"/>
    <hyperlink ref="B29:C29" location="AT10A_!A1" display="AT - 10 A"/>
    <hyperlink ref="B30:C30" location="'AT-10 B'!A1" display="AT - 10 B"/>
    <hyperlink ref="B31:C31" location="'AT-10 C'!A1" display="AT - 10 C"/>
    <hyperlink ref="B32:C32" location="'AT-10D'!A1" display="AT - 10 D"/>
    <hyperlink ref="B33:C33" location="'AT-10 E'!A1" display="AT - 10 E "/>
    <hyperlink ref="B34:C34" location="'AT-10 F'!A1" display="AT - 10 F"/>
    <hyperlink ref="B35:C35" location="'AT11_KS Year wise'!A1" display="AT - 11"/>
    <hyperlink ref="B36:C36" location="'AT11A_KS-District wise'!A1" display="AT - 11 A"/>
    <hyperlink ref="B37:C37" location="'AT12_KD-New'!A1" display="AT - 12"/>
    <hyperlink ref="B38:C38" location="'AT12A_KD-Replacement'!A1" display="AT - 12 A"/>
    <hyperlink ref="B39:C39" location="'Mode of cooking'!A1" display="AT - 13"/>
    <hyperlink ref="B40:C40" location="'AT-14'!A1" display="AT - 14"/>
    <hyperlink ref="B41:C41" location="'AT-14 A'!A1" display="AT - 14 A"/>
    <hyperlink ref="C42" location="'AT-15'!A1" display="Contribution by community in form of  Tithi Bhojan or any other similar practice"/>
    <hyperlink ref="B42" location="'AT-15'!A1" display="AT - 15"/>
    <hyperlink ref="B43:C43" location="'AT-16'!A1" display="AT - 16"/>
    <hyperlink ref="B44:C44" location="'AT_17_Coverage-RBSK '!A1" display="AT - 17"/>
    <hyperlink ref="B45:C45" location="'AT18_Details_Community '!A1" display="AT - 18"/>
    <hyperlink ref="C46" location="AT_19_Impl_Agency!A1" display="Responsibility of Implementation"/>
    <hyperlink ref="B46" location="AT_19_Impl_Agency!A1" display="AT - 19"/>
    <hyperlink ref="B47:C47" location="'AT_20_CentralCookingagency '!A1" display="AT - 20"/>
    <hyperlink ref="B48:C48" location="'AT-21'!A1" display="AT - 21"/>
    <hyperlink ref="B49:C49" location="'AT-22'!A1" display="AT - 22"/>
    <hyperlink ref="B50:C50" location="'AT-23 MIS'!A1" display="AT - 23"/>
    <hyperlink ref="B51:C51" location="'AT-23A _AMS'!A1" display="AT - 23 A"/>
    <hyperlink ref="B52:C52" location="'AT-24'!A1" display="AT - 24"/>
    <hyperlink ref="B53:C53" location="'AT-25'!A1" display="AT - 25"/>
    <hyperlink ref="B54:C54" location="AT26_NoWD!A1" display="AT - 26"/>
    <hyperlink ref="B55:C55" location="AT26A_NoWD!A1" display="AT - 26 A"/>
    <hyperlink ref="B56:C56" location="AT27_Req_FG_CA_Pry!A1" display="AT - 27"/>
    <hyperlink ref="B57:C57" location="'AT27A_Req_FG_CA_U Pry '!A1" display="AT - 27 A"/>
    <hyperlink ref="B58:C58" location="'AT27B_Req_FG_CA_N CLP'!A1" display="AT - 27 B"/>
    <hyperlink ref="B59:C59" location="'AT27C_Req_FG_Drought -Pry '!A1" display="AT - 27 C"/>
    <hyperlink ref="B60:C60" location="'AT27D_Req_FG_Drought -UPry '!A1" display="AT - 27 D"/>
    <hyperlink ref="B61:C61" location="AT_28_RqmtKitchen!A1" display="AT - 28"/>
    <hyperlink ref="B62:C62" location="'AT-28A_RqmtPlinthArea'!A1" display="AT - 28 A"/>
    <hyperlink ref="B63:C63" location="'AT-28B_Kitchen repair'!A1" display="AT - 28 B"/>
    <hyperlink ref="B64:C64" location="'AT29_Replacement KD '!A1" display="AT - 29"/>
    <hyperlink ref="B65:C65" location="'AT29_A_Replacement KD'!A1" display="AT- 29 A"/>
    <hyperlink ref="B66:C66" location="'AT-30_Coook-cum-Helper'!A1" display="AT - 30"/>
    <hyperlink ref="B67:C67" location="'AT_31_Budget_provision '!A1" display="AT - 31"/>
    <hyperlink ref="B68:C68" location="'AT32_Drought Pry Util'!A1" display="AT - 32"/>
    <hyperlink ref="B69:C69" location="'AT-32A Drought UPry Util'!A1" display="AT - 32 A"/>
  </hyperlinks>
  <printOptions horizontalCentered="1"/>
  <pageMargins left="1.03" right="0.70866141732283472" top="0.23622047244094491" bottom="0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61"/>
  <sheetViews>
    <sheetView zoomScaleSheetLayoutView="90" workbookViewId="0">
      <selection activeCell="O61" sqref="O61"/>
    </sheetView>
  </sheetViews>
  <sheetFormatPr defaultRowHeight="12.75"/>
  <cols>
    <col min="1" max="1" width="6.7109375" style="15" customWidth="1"/>
    <col min="2" max="2" width="13.140625" style="15" customWidth="1"/>
    <col min="3" max="3" width="12" style="15" customWidth="1"/>
    <col min="4" max="4" width="10.85546875" style="15" customWidth="1"/>
    <col min="5" max="5" width="10.140625" style="15" customWidth="1"/>
    <col min="6" max="6" width="13" style="15" customWidth="1"/>
    <col min="7" max="7" width="15.140625" style="15" customWidth="1"/>
    <col min="8" max="8" width="12.42578125" style="15" customWidth="1"/>
    <col min="9" max="9" width="12.140625" style="15" customWidth="1"/>
    <col min="10" max="10" width="11.7109375" style="15" customWidth="1"/>
    <col min="11" max="11" width="12" style="15" customWidth="1"/>
    <col min="12" max="12" width="14.140625" style="15" customWidth="1"/>
    <col min="13" max="16384" width="9.140625" style="15"/>
  </cols>
  <sheetData>
    <row r="1" spans="1:32" customFormat="1">
      <c r="D1" s="35"/>
      <c r="E1" s="35"/>
      <c r="F1" s="35"/>
      <c r="G1" s="35"/>
      <c r="H1" s="35"/>
      <c r="I1" s="35"/>
      <c r="J1" s="35"/>
      <c r="K1" s="35"/>
      <c r="L1" s="554" t="s">
        <v>65</v>
      </c>
    </row>
    <row r="2" spans="1:32" customFormat="1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</row>
    <row r="3" spans="1:32" customFormat="1" ht="20.25">
      <c r="A3" s="598" t="s">
        <v>753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</row>
    <row r="4" spans="1:32" customFormat="1" ht="10.5" customHeight="1"/>
    <row r="5" spans="1:32" ht="19.5" customHeight="1">
      <c r="A5" s="695" t="s">
        <v>818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</row>
    <row r="6" spans="1:3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32">
      <c r="A7" s="600" t="s">
        <v>948</v>
      </c>
      <c r="B7" s="600"/>
      <c r="F7" s="704" t="s">
        <v>21</v>
      </c>
      <c r="G7" s="704"/>
      <c r="H7" s="704"/>
      <c r="I7" s="704"/>
      <c r="J7" s="704"/>
      <c r="K7" s="704"/>
      <c r="L7" s="704"/>
    </row>
    <row r="8" spans="1:32">
      <c r="A8" s="14"/>
      <c r="F8" s="16"/>
      <c r="G8" s="106"/>
      <c r="H8" s="106"/>
      <c r="I8" s="684" t="s">
        <v>961</v>
      </c>
      <c r="J8" s="684"/>
      <c r="K8" s="684"/>
      <c r="L8" s="684"/>
    </row>
    <row r="9" spans="1:32" s="14" customFormat="1">
      <c r="A9" s="594" t="s">
        <v>2</v>
      </c>
      <c r="B9" s="594" t="s">
        <v>3</v>
      </c>
      <c r="C9" s="579" t="s">
        <v>22</v>
      </c>
      <c r="D9" s="603"/>
      <c r="E9" s="603"/>
      <c r="F9" s="603"/>
      <c r="G9" s="603"/>
      <c r="H9" s="579" t="s">
        <v>44</v>
      </c>
      <c r="I9" s="603"/>
      <c r="J9" s="603"/>
      <c r="K9" s="603"/>
      <c r="L9" s="603"/>
    </row>
    <row r="10" spans="1:32" s="14" customFormat="1" ht="77.45" customHeight="1">
      <c r="A10" s="594"/>
      <c r="B10" s="594"/>
      <c r="C10" s="374" t="s">
        <v>858</v>
      </c>
      <c r="D10" s="374" t="s">
        <v>835</v>
      </c>
      <c r="E10" s="5" t="s">
        <v>72</v>
      </c>
      <c r="F10" s="5" t="s">
        <v>73</v>
      </c>
      <c r="G10" s="5" t="s">
        <v>665</v>
      </c>
      <c r="H10" s="374" t="s">
        <v>858</v>
      </c>
      <c r="I10" s="374" t="s">
        <v>835</v>
      </c>
      <c r="J10" s="5" t="s">
        <v>72</v>
      </c>
      <c r="K10" s="5" t="s">
        <v>73</v>
      </c>
      <c r="L10" s="5" t="s">
        <v>666</v>
      </c>
    </row>
    <row r="11" spans="1:32" s="14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32" ht="14.25">
      <c r="A12" s="17">
        <v>1</v>
      </c>
      <c r="B12" s="406" t="s">
        <v>905</v>
      </c>
      <c r="C12" s="415">
        <v>746.59034637077923</v>
      </c>
      <c r="D12" s="415">
        <v>1.2813250289112492</v>
      </c>
      <c r="E12" s="415">
        <v>735.39</v>
      </c>
      <c r="F12" s="415">
        <v>735.84429</v>
      </c>
      <c r="G12" s="415">
        <f>D12+E12-F12</f>
        <v>0.82703502891126845</v>
      </c>
      <c r="H12" s="432">
        <v>1818.8240056503978</v>
      </c>
      <c r="I12" s="432">
        <v>8.5275480933092815</v>
      </c>
      <c r="J12" s="432">
        <v>1720.13</v>
      </c>
      <c r="K12" s="432">
        <v>1716.97001</v>
      </c>
      <c r="L12" s="415">
        <f>I12+J12-K12</f>
        <v>11.687538093309286</v>
      </c>
      <c r="AD12" s="413"/>
      <c r="AE12" s="413"/>
      <c r="AF12" s="413"/>
    </row>
    <row r="13" spans="1:32" ht="14.25">
      <c r="A13" s="17">
        <v>2</v>
      </c>
      <c r="B13" s="406" t="s">
        <v>906</v>
      </c>
      <c r="C13" s="415">
        <v>896.7632397133126</v>
      </c>
      <c r="D13" s="415">
        <v>2.0387593788206462</v>
      </c>
      <c r="E13" s="415">
        <v>726.69</v>
      </c>
      <c r="F13" s="415">
        <v>726.69</v>
      </c>
      <c r="G13" s="415">
        <f t="shared" ref="G13:G44" si="0">D13+E13-F13</f>
        <v>2.0387593788206004</v>
      </c>
      <c r="H13" s="432">
        <v>2521.936683644089</v>
      </c>
      <c r="I13" s="432">
        <v>0.93385936024403837</v>
      </c>
      <c r="J13" s="432">
        <v>2385.09</v>
      </c>
      <c r="K13" s="432">
        <v>2359.6979000000001</v>
      </c>
      <c r="L13" s="415">
        <f t="shared" ref="L13:L44" si="1">I13+J13-K13</f>
        <v>26.325959360244269</v>
      </c>
      <c r="R13" s="429"/>
      <c r="S13" s="429"/>
      <c r="T13" s="429"/>
      <c r="U13" s="429"/>
      <c r="W13" s="434"/>
      <c r="AA13" s="440"/>
      <c r="AB13" s="440"/>
      <c r="AD13" s="413"/>
      <c r="AE13" s="413"/>
      <c r="AF13" s="413"/>
    </row>
    <row r="14" spans="1:32" ht="14.25">
      <c r="A14" s="17">
        <v>3</v>
      </c>
      <c r="B14" s="406" t="s">
        <v>907</v>
      </c>
      <c r="C14" s="415">
        <v>910.8546388452379</v>
      </c>
      <c r="D14" s="415">
        <v>2.0620459210311219</v>
      </c>
      <c r="E14" s="415">
        <v>594.98</v>
      </c>
      <c r="F14" s="415">
        <v>594.98</v>
      </c>
      <c r="G14" s="415">
        <f t="shared" si="0"/>
        <v>2.0620459210310855</v>
      </c>
      <c r="H14" s="432">
        <v>1866.0887083487823</v>
      </c>
      <c r="I14" s="432">
        <v>0.69515261114843763</v>
      </c>
      <c r="J14" s="432">
        <v>1764.83</v>
      </c>
      <c r="K14" s="432">
        <v>1740.5886999999998</v>
      </c>
      <c r="L14" s="415">
        <f t="shared" si="1"/>
        <v>24.936452611148525</v>
      </c>
      <c r="R14" s="429"/>
      <c r="S14" s="429"/>
      <c r="T14" s="429"/>
      <c r="U14" s="429"/>
      <c r="W14" s="434"/>
      <c r="AA14" s="440"/>
      <c r="AB14" s="440"/>
      <c r="AD14" s="413"/>
      <c r="AE14" s="413"/>
      <c r="AF14" s="413"/>
    </row>
    <row r="15" spans="1:32" ht="14.25">
      <c r="A15" s="17">
        <v>4</v>
      </c>
      <c r="B15" s="406" t="s">
        <v>908</v>
      </c>
      <c r="C15" s="415">
        <v>849.77837286709541</v>
      </c>
      <c r="D15" s="415">
        <v>96.586868494961038</v>
      </c>
      <c r="E15" s="415">
        <v>619.41185999999993</v>
      </c>
      <c r="F15" s="415">
        <v>619.41185999999993</v>
      </c>
      <c r="G15" s="415">
        <f t="shared" si="0"/>
        <v>96.586868494960981</v>
      </c>
      <c r="H15" s="432">
        <v>2076.7074137289005</v>
      </c>
      <c r="I15" s="432">
        <v>0.39196659769609249</v>
      </c>
      <c r="J15" s="432">
        <v>1964.02</v>
      </c>
      <c r="K15" s="432">
        <v>1445.2943400000001</v>
      </c>
      <c r="L15" s="415">
        <f t="shared" si="1"/>
        <v>519.11762659769602</v>
      </c>
      <c r="R15" s="429"/>
      <c r="S15" s="429"/>
      <c r="T15" s="429"/>
      <c r="U15" s="429"/>
      <c r="AA15" s="440"/>
      <c r="AB15" s="440"/>
      <c r="AD15" s="413"/>
      <c r="AE15" s="413"/>
      <c r="AF15" s="413"/>
    </row>
    <row r="16" spans="1:32" ht="14.25">
      <c r="A16" s="17">
        <v>5</v>
      </c>
      <c r="B16" s="406" t="s">
        <v>909</v>
      </c>
      <c r="C16" s="415">
        <v>1677.597310343446</v>
      </c>
      <c r="D16" s="415">
        <v>1.0365337320335577</v>
      </c>
      <c r="E16" s="415">
        <v>1597.3324000000002</v>
      </c>
      <c r="F16" s="415">
        <v>1597.3324000000002</v>
      </c>
      <c r="G16" s="415">
        <f t="shared" si="0"/>
        <v>1.0365337320336039</v>
      </c>
      <c r="H16" s="432">
        <v>3786.5476854391968</v>
      </c>
      <c r="I16" s="432">
        <v>14.035752952526678</v>
      </c>
      <c r="J16" s="432">
        <v>3581.08</v>
      </c>
      <c r="K16" s="432">
        <v>3575.92</v>
      </c>
      <c r="L16" s="415">
        <f t="shared" si="1"/>
        <v>19.195752952526618</v>
      </c>
      <c r="R16" s="429"/>
      <c r="S16" s="429"/>
      <c r="T16" s="429"/>
      <c r="U16" s="429"/>
      <c r="AA16" s="440"/>
      <c r="AB16" s="440"/>
      <c r="AD16" s="413"/>
      <c r="AE16" s="413"/>
      <c r="AF16" s="413"/>
    </row>
    <row r="17" spans="1:32" ht="14.25">
      <c r="A17" s="17">
        <v>6</v>
      </c>
      <c r="B17" s="406" t="s">
        <v>910</v>
      </c>
      <c r="C17" s="415">
        <v>726.89487496160439</v>
      </c>
      <c r="D17" s="415">
        <v>1.3804623955067898</v>
      </c>
      <c r="E17" s="415">
        <v>696.6241</v>
      </c>
      <c r="F17" s="415">
        <v>696.6241</v>
      </c>
      <c r="G17" s="415">
        <f t="shared" si="0"/>
        <v>1.3804623955068109</v>
      </c>
      <c r="H17" s="432">
        <v>1520.6968708448135</v>
      </c>
      <c r="I17" s="432">
        <v>26.364389740029189</v>
      </c>
      <c r="J17" s="432">
        <v>1423.77</v>
      </c>
      <c r="K17" s="432">
        <v>1430.13</v>
      </c>
      <c r="L17" s="415">
        <f t="shared" si="1"/>
        <v>20.004389740028955</v>
      </c>
      <c r="R17" s="429"/>
      <c r="S17" s="429"/>
      <c r="T17" s="429"/>
      <c r="U17" s="429"/>
      <c r="AA17" s="440"/>
      <c r="AB17" s="440"/>
      <c r="AD17" s="413"/>
      <c r="AE17" s="413"/>
      <c r="AF17" s="413"/>
    </row>
    <row r="18" spans="1:32" ht="14.25">
      <c r="A18" s="17">
        <v>7</v>
      </c>
      <c r="B18" s="406" t="s">
        <v>911</v>
      </c>
      <c r="C18" s="415">
        <v>991.60607162285487</v>
      </c>
      <c r="D18" s="415">
        <v>7.9186112869650573</v>
      </c>
      <c r="E18" s="415">
        <v>983.52</v>
      </c>
      <c r="F18" s="415">
        <v>983.52</v>
      </c>
      <c r="G18" s="415">
        <f t="shared" si="0"/>
        <v>7.9186112869650742</v>
      </c>
      <c r="H18" s="432">
        <v>2459.1814240210656</v>
      </c>
      <c r="I18" s="432">
        <v>7.7827531995530643</v>
      </c>
      <c r="J18" s="432">
        <v>2325.7399999999998</v>
      </c>
      <c r="K18" s="432">
        <v>2326.3847999999998</v>
      </c>
      <c r="L18" s="415">
        <f t="shared" si="1"/>
        <v>7.137953199553067</v>
      </c>
      <c r="R18" s="429"/>
      <c r="S18" s="429"/>
      <c r="T18" s="429"/>
      <c r="U18" s="429"/>
      <c r="AA18" s="440"/>
      <c r="AB18" s="440"/>
      <c r="AD18" s="413"/>
      <c r="AE18" s="413"/>
      <c r="AF18" s="413"/>
    </row>
    <row r="19" spans="1:32" ht="14.25">
      <c r="A19" s="17">
        <v>8</v>
      </c>
      <c r="B19" s="406" t="s">
        <v>912</v>
      </c>
      <c r="C19" s="415">
        <v>694.83389624501967</v>
      </c>
      <c r="D19" s="415">
        <v>8.0626261159753945</v>
      </c>
      <c r="E19" s="415">
        <v>665.5793000000001</v>
      </c>
      <c r="F19" s="415">
        <v>665.5793000000001</v>
      </c>
      <c r="G19" s="415">
        <f t="shared" si="0"/>
        <v>8.0626261159753767</v>
      </c>
      <c r="H19" s="432">
        <v>1612.1598861336342</v>
      </c>
      <c r="I19" s="432">
        <v>1.4468556542633415</v>
      </c>
      <c r="J19" s="432">
        <v>1489.73</v>
      </c>
      <c r="K19" s="432">
        <v>1480.84</v>
      </c>
      <c r="L19" s="415">
        <f t="shared" si="1"/>
        <v>10.336855654263445</v>
      </c>
      <c r="R19" s="429"/>
      <c r="S19" s="429"/>
      <c r="T19" s="429"/>
      <c r="U19" s="429"/>
      <c r="AA19" s="440"/>
      <c r="AB19" s="440"/>
      <c r="AD19" s="413"/>
      <c r="AE19" s="413"/>
      <c r="AF19" s="413"/>
    </row>
    <row r="20" spans="1:32" ht="14.25">
      <c r="A20" s="17">
        <v>9</v>
      </c>
      <c r="B20" s="406" t="s">
        <v>913</v>
      </c>
      <c r="C20" s="415">
        <v>376.21396082979055</v>
      </c>
      <c r="D20" s="415">
        <v>0.47952190318850046</v>
      </c>
      <c r="E20" s="415">
        <v>354.11339999999996</v>
      </c>
      <c r="F20" s="415">
        <v>354.11339999999996</v>
      </c>
      <c r="G20" s="415">
        <f t="shared" si="0"/>
        <v>0.47952190318852672</v>
      </c>
      <c r="H20" s="432">
        <v>868.898645243798</v>
      </c>
      <c r="I20" s="432">
        <v>30.527754639014926</v>
      </c>
      <c r="J20" s="432">
        <v>821.75</v>
      </c>
      <c r="K20" s="432">
        <v>826.26459999999997</v>
      </c>
      <c r="L20" s="415">
        <f t="shared" si="1"/>
        <v>26.013154639014942</v>
      </c>
      <c r="R20" s="429"/>
      <c r="S20" s="429"/>
      <c r="T20" s="429"/>
      <c r="U20" s="429"/>
      <c r="AA20" s="440"/>
      <c r="AB20" s="440"/>
      <c r="AD20" s="413"/>
      <c r="AE20" s="413"/>
      <c r="AF20" s="413"/>
    </row>
    <row r="21" spans="1:32" ht="14.25">
      <c r="A21" s="17">
        <v>10</v>
      </c>
      <c r="B21" s="406" t="s">
        <v>914</v>
      </c>
      <c r="C21" s="415">
        <v>502.19391171455914</v>
      </c>
      <c r="D21" s="415">
        <v>1.0802242590449294</v>
      </c>
      <c r="E21" s="415">
        <v>494.64260000000013</v>
      </c>
      <c r="F21" s="415">
        <v>494.64260000000013</v>
      </c>
      <c r="G21" s="415">
        <f t="shared" si="0"/>
        <v>1.0802242590449396</v>
      </c>
      <c r="H21" s="432">
        <v>1099.3748700126337</v>
      </c>
      <c r="I21" s="432">
        <v>26.046614869483953</v>
      </c>
      <c r="J21" s="432">
        <v>1039.72</v>
      </c>
      <c r="K21" s="432">
        <v>1055.32</v>
      </c>
      <c r="L21" s="415">
        <f t="shared" si="1"/>
        <v>10.446614869483938</v>
      </c>
      <c r="R21" s="429"/>
      <c r="S21" s="429"/>
      <c r="T21" s="429"/>
      <c r="U21" s="429"/>
      <c r="AA21" s="440"/>
      <c r="AB21" s="440"/>
      <c r="AD21" s="413"/>
      <c r="AE21" s="413"/>
      <c r="AF21" s="413"/>
    </row>
    <row r="22" spans="1:32" ht="14.25">
      <c r="A22" s="17">
        <v>11</v>
      </c>
      <c r="B22" s="406" t="s">
        <v>915</v>
      </c>
      <c r="C22" s="415">
        <v>670.95567523760758</v>
      </c>
      <c r="D22" s="415">
        <v>4.4975243284322968</v>
      </c>
      <c r="E22" s="415">
        <v>638.61909999999989</v>
      </c>
      <c r="F22" s="415">
        <v>638.61909999999989</v>
      </c>
      <c r="G22" s="415">
        <f t="shared" si="0"/>
        <v>4.4975243284322914</v>
      </c>
      <c r="H22" s="432">
        <v>1352.1617262565455</v>
      </c>
      <c r="I22" s="432">
        <v>24.778889134663515</v>
      </c>
      <c r="J22" s="432">
        <v>1278.79</v>
      </c>
      <c r="K22" s="432">
        <v>1288.92</v>
      </c>
      <c r="L22" s="415">
        <f t="shared" si="1"/>
        <v>14.648889134663477</v>
      </c>
      <c r="R22" s="429"/>
      <c r="S22" s="429"/>
      <c r="T22" s="429"/>
      <c r="U22" s="429"/>
      <c r="AA22" s="440"/>
      <c r="AB22" s="440"/>
      <c r="AD22" s="413"/>
      <c r="AE22" s="413"/>
      <c r="AF22" s="413"/>
    </row>
    <row r="23" spans="1:32" ht="14.25">
      <c r="A23" s="17">
        <v>12</v>
      </c>
      <c r="B23" s="406" t="s">
        <v>916</v>
      </c>
      <c r="C23" s="415">
        <v>422.74197395775366</v>
      </c>
      <c r="D23" s="415">
        <v>9.423927982818574</v>
      </c>
      <c r="E23" s="415">
        <v>420.79340000000002</v>
      </c>
      <c r="F23" s="415">
        <v>420.79340000000002</v>
      </c>
      <c r="G23" s="415">
        <f t="shared" si="0"/>
        <v>9.4239279828185545</v>
      </c>
      <c r="H23" s="432">
        <v>863.82324092719284</v>
      </c>
      <c r="I23" s="432">
        <v>11.835587708784292</v>
      </c>
      <c r="J23" s="432">
        <v>816.95</v>
      </c>
      <c r="K23" s="432">
        <v>821.05</v>
      </c>
      <c r="L23" s="415">
        <f t="shared" si="1"/>
        <v>7.735587708784351</v>
      </c>
      <c r="R23" s="429"/>
      <c r="S23" s="429"/>
      <c r="T23" s="429"/>
      <c r="U23" s="429"/>
      <c r="AA23" s="440"/>
      <c r="AB23" s="440"/>
      <c r="AD23" s="413"/>
      <c r="AE23" s="413"/>
      <c r="AF23" s="413"/>
    </row>
    <row r="24" spans="1:32" ht="14.25">
      <c r="A24" s="17">
        <v>13</v>
      </c>
      <c r="B24" s="406" t="s">
        <v>917</v>
      </c>
      <c r="C24" s="415">
        <v>559.79808943397063</v>
      </c>
      <c r="D24" s="415">
        <v>5.9040427820916648</v>
      </c>
      <c r="E24" s="415">
        <v>498.86231999999995</v>
      </c>
      <c r="F24" s="415">
        <v>498.86231999999995</v>
      </c>
      <c r="G24" s="415">
        <f t="shared" si="0"/>
        <v>5.9040427820916648</v>
      </c>
      <c r="H24" s="432">
        <v>1322.2908571015262</v>
      </c>
      <c r="I24" s="432">
        <v>9.7038613400926099</v>
      </c>
      <c r="J24" s="432">
        <v>1250.54</v>
      </c>
      <c r="K24" s="432">
        <v>1164.01208</v>
      </c>
      <c r="L24" s="415">
        <f t="shared" si="1"/>
        <v>96.231781340092539</v>
      </c>
      <c r="R24" s="429"/>
      <c r="S24" s="429"/>
      <c r="T24" s="429"/>
      <c r="U24" s="429"/>
      <c r="AA24" s="440"/>
      <c r="AB24" s="440"/>
      <c r="AD24" s="413"/>
      <c r="AE24" s="413"/>
      <c r="AF24" s="413"/>
    </row>
    <row r="25" spans="1:32" ht="14.25">
      <c r="A25" s="17">
        <v>14</v>
      </c>
      <c r="B25" s="406" t="s">
        <v>918</v>
      </c>
      <c r="C25" s="415">
        <v>729.75782492932967</v>
      </c>
      <c r="D25" s="415">
        <v>7.348825772344715</v>
      </c>
      <c r="E25" s="415">
        <v>497.69</v>
      </c>
      <c r="F25" s="415">
        <v>497.69</v>
      </c>
      <c r="G25" s="415">
        <f t="shared" si="0"/>
        <v>7.3488257723446964</v>
      </c>
      <c r="H25" s="432">
        <v>1837.4232477189564</v>
      </c>
      <c r="I25" s="432">
        <v>100.85978392465374</v>
      </c>
      <c r="J25" s="432">
        <v>1232.49</v>
      </c>
      <c r="K25" s="432">
        <v>1270.2208000000001</v>
      </c>
      <c r="L25" s="415">
        <f t="shared" si="1"/>
        <v>63.128983924653767</v>
      </c>
      <c r="R25" s="429"/>
      <c r="S25" s="429"/>
      <c r="T25" s="429"/>
      <c r="U25" s="429"/>
      <c r="AA25" s="440"/>
      <c r="AB25" s="440"/>
      <c r="AD25" s="413"/>
      <c r="AE25" s="413"/>
      <c r="AF25" s="413"/>
    </row>
    <row r="26" spans="1:32" ht="14.25">
      <c r="A26" s="383">
        <v>15</v>
      </c>
      <c r="B26" s="406" t="s">
        <v>919</v>
      </c>
      <c r="C26" s="415">
        <v>573.3615687136911</v>
      </c>
      <c r="D26" s="415">
        <v>10.271230299025284</v>
      </c>
      <c r="E26" s="415">
        <v>527.65413000000012</v>
      </c>
      <c r="F26" s="415">
        <v>527.65413000000012</v>
      </c>
      <c r="G26" s="415">
        <f t="shared" si="0"/>
        <v>10.271230299025319</v>
      </c>
      <c r="H26" s="432">
        <v>1667.7144158824738</v>
      </c>
      <c r="I26" s="432">
        <v>5.8017817849001485</v>
      </c>
      <c r="J26" s="432">
        <v>1577.22</v>
      </c>
      <c r="K26" s="432">
        <v>1231.1929699999998</v>
      </c>
      <c r="L26" s="415">
        <f t="shared" si="1"/>
        <v>351.82881178490038</v>
      </c>
      <c r="R26" s="429"/>
      <c r="S26" s="429"/>
      <c r="T26" s="429"/>
      <c r="U26" s="429"/>
      <c r="AA26" s="440"/>
      <c r="AB26" s="440"/>
      <c r="AD26" s="413"/>
      <c r="AE26" s="413"/>
      <c r="AF26" s="413"/>
    </row>
    <row r="27" spans="1:32" s="388" customFormat="1" ht="14.25">
      <c r="A27" s="383">
        <v>16</v>
      </c>
      <c r="B27" s="406" t="s">
        <v>920</v>
      </c>
      <c r="C27" s="415">
        <v>398.17339622053544</v>
      </c>
      <c r="D27" s="415">
        <v>0.79032941681812618</v>
      </c>
      <c r="E27" s="415">
        <v>369.19539999999995</v>
      </c>
      <c r="F27" s="415">
        <v>369.19539999999995</v>
      </c>
      <c r="G27" s="415">
        <f t="shared" si="0"/>
        <v>0.79032941681811053</v>
      </c>
      <c r="H27" s="432">
        <v>658.63944766943928</v>
      </c>
      <c r="I27" s="432">
        <v>6.0128210717462922</v>
      </c>
      <c r="J27" s="432">
        <v>622.9</v>
      </c>
      <c r="K27" s="432">
        <v>621.94000000000005</v>
      </c>
      <c r="L27" s="415">
        <f t="shared" si="1"/>
        <v>6.9728210717462389</v>
      </c>
      <c r="R27" s="429"/>
      <c r="S27" s="429"/>
      <c r="T27" s="429"/>
      <c r="U27" s="429"/>
      <c r="AA27" s="440"/>
      <c r="AB27" s="440"/>
      <c r="AD27" s="413"/>
      <c r="AE27" s="413"/>
      <c r="AF27" s="413"/>
    </row>
    <row r="28" spans="1:32" s="388" customFormat="1" ht="14.25">
      <c r="A28" s="383">
        <v>17</v>
      </c>
      <c r="B28" s="406" t="s">
        <v>921</v>
      </c>
      <c r="C28" s="415">
        <v>1148.1140031918444</v>
      </c>
      <c r="D28" s="415">
        <v>1.2324345944160213</v>
      </c>
      <c r="E28" s="415">
        <v>1106.5466000000001</v>
      </c>
      <c r="F28" s="415">
        <v>1106.5466000000001</v>
      </c>
      <c r="G28" s="415">
        <f t="shared" si="0"/>
        <v>1.2324345944159631</v>
      </c>
      <c r="H28" s="432">
        <v>2478.5314029781225</v>
      </c>
      <c r="I28" s="432">
        <v>48.243783999258397</v>
      </c>
      <c r="J28" s="432">
        <v>2344.04</v>
      </c>
      <c r="K28" s="432">
        <v>2358.21</v>
      </c>
      <c r="L28" s="415">
        <f t="shared" si="1"/>
        <v>34.073783999258467</v>
      </c>
      <c r="R28" s="429"/>
      <c r="S28" s="429"/>
      <c r="T28" s="429"/>
      <c r="U28" s="429"/>
      <c r="AA28" s="440"/>
      <c r="AB28" s="440"/>
      <c r="AD28" s="413"/>
      <c r="AE28" s="413"/>
      <c r="AF28" s="413"/>
    </row>
    <row r="29" spans="1:32" s="388" customFormat="1" ht="14.25">
      <c r="A29" s="383">
        <v>18</v>
      </c>
      <c r="B29" s="406" t="s">
        <v>922</v>
      </c>
      <c r="C29" s="415">
        <v>442.00089625837467</v>
      </c>
      <c r="D29" s="415">
        <v>25.870161460432868</v>
      </c>
      <c r="E29" s="415">
        <v>354.00150000000008</v>
      </c>
      <c r="F29" s="415">
        <v>354.00150000000008</v>
      </c>
      <c r="G29" s="415">
        <f t="shared" si="0"/>
        <v>25.870161460432882</v>
      </c>
      <c r="H29" s="432">
        <v>1063.4452369546668</v>
      </c>
      <c r="I29" s="432">
        <v>0.3749679210592744</v>
      </c>
      <c r="J29" s="432">
        <v>769.46</v>
      </c>
      <c r="K29" s="432">
        <v>768.01</v>
      </c>
      <c r="L29" s="415">
        <f t="shared" si="1"/>
        <v>1.8249679210592831</v>
      </c>
      <c r="R29" s="429"/>
      <c r="S29" s="429"/>
      <c r="T29" s="429"/>
      <c r="U29" s="429"/>
      <c r="AA29" s="440"/>
      <c r="AB29" s="440"/>
      <c r="AD29" s="413"/>
      <c r="AE29" s="413"/>
      <c r="AF29" s="413"/>
    </row>
    <row r="30" spans="1:32" s="388" customFormat="1" ht="14.25">
      <c r="A30" s="383">
        <v>19</v>
      </c>
      <c r="B30" s="406" t="s">
        <v>923</v>
      </c>
      <c r="C30" s="415">
        <v>892.67186085872629</v>
      </c>
      <c r="D30" s="415">
        <v>0.71673942177436123</v>
      </c>
      <c r="E30" s="415">
        <v>728.84031000000004</v>
      </c>
      <c r="F30" s="415">
        <v>728.84031000000004</v>
      </c>
      <c r="G30" s="415">
        <f t="shared" si="0"/>
        <v>0.71673942177437766</v>
      </c>
      <c r="H30" s="432">
        <v>2220.3519296478175</v>
      </c>
      <c r="I30" s="432">
        <v>2.3643472168786319</v>
      </c>
      <c r="J30" s="432">
        <v>2054.87</v>
      </c>
      <c r="K30" s="432">
        <v>1700.6273900000001</v>
      </c>
      <c r="L30" s="415">
        <f t="shared" si="1"/>
        <v>356.60695721687853</v>
      </c>
      <c r="R30" s="429"/>
      <c r="S30" s="429"/>
      <c r="T30" s="429"/>
      <c r="U30" s="429"/>
      <c r="AA30" s="440"/>
      <c r="AB30" s="440"/>
      <c r="AD30" s="413"/>
      <c r="AE30" s="413"/>
      <c r="AF30" s="413"/>
    </row>
    <row r="31" spans="1:32" s="388" customFormat="1" ht="14.25">
      <c r="A31" s="383">
        <v>20</v>
      </c>
      <c r="B31" s="406" t="s">
        <v>924</v>
      </c>
      <c r="C31" s="415">
        <v>538.41733541968074</v>
      </c>
      <c r="D31" s="415">
        <v>7.9416152255080021</v>
      </c>
      <c r="E31" s="415">
        <v>523.28809999999999</v>
      </c>
      <c r="F31" s="415">
        <v>523.28809999999999</v>
      </c>
      <c r="G31" s="415">
        <f t="shared" si="0"/>
        <v>7.9416152255080306</v>
      </c>
      <c r="H31" s="432">
        <v>1261.819529420975</v>
      </c>
      <c r="I31" s="432">
        <v>23.447865473151055</v>
      </c>
      <c r="J31" s="432">
        <v>1193.3499999999999</v>
      </c>
      <c r="K31" s="432">
        <v>1202.24</v>
      </c>
      <c r="L31" s="415">
        <f t="shared" si="1"/>
        <v>14.557865473150969</v>
      </c>
      <c r="R31" s="429"/>
      <c r="S31" s="429"/>
      <c r="T31" s="429"/>
      <c r="U31" s="429"/>
      <c r="AA31" s="440"/>
      <c r="AB31" s="440"/>
      <c r="AD31" s="413"/>
      <c r="AE31" s="413"/>
      <c r="AF31" s="413"/>
    </row>
    <row r="32" spans="1:32" s="388" customFormat="1" ht="14.25">
      <c r="A32" s="383">
        <v>21</v>
      </c>
      <c r="B32" s="406" t="s">
        <v>925</v>
      </c>
      <c r="C32" s="415">
        <v>407.86884735237169</v>
      </c>
      <c r="D32" s="415">
        <v>12.021903499091316</v>
      </c>
      <c r="E32" s="415">
        <v>412.33119999999997</v>
      </c>
      <c r="F32" s="415">
        <v>412.33119999999997</v>
      </c>
      <c r="G32" s="415">
        <f t="shared" si="0"/>
        <v>12.021903499091309</v>
      </c>
      <c r="H32" s="432">
        <v>776.92808952331666</v>
      </c>
      <c r="I32" s="432">
        <v>39.618397232457724</v>
      </c>
      <c r="J32" s="432">
        <v>734.77</v>
      </c>
      <c r="K32" s="432">
        <v>758.82</v>
      </c>
      <c r="L32" s="415">
        <f t="shared" si="1"/>
        <v>15.568397232457642</v>
      </c>
      <c r="R32" s="429"/>
      <c r="S32" s="429"/>
      <c r="T32" s="429"/>
      <c r="U32" s="429"/>
      <c r="AA32" s="440"/>
      <c r="AB32" s="440"/>
      <c r="AD32" s="413"/>
      <c r="AE32" s="413"/>
      <c r="AF32" s="413"/>
    </row>
    <row r="33" spans="1:32" s="388" customFormat="1" ht="14.25">
      <c r="A33" s="383">
        <v>22</v>
      </c>
      <c r="B33" s="406" t="s">
        <v>926</v>
      </c>
      <c r="C33" s="415">
        <v>1203.4339123199857</v>
      </c>
      <c r="D33" s="415">
        <v>27.371182580538424</v>
      </c>
      <c r="E33" s="415">
        <v>1116.8342400000001</v>
      </c>
      <c r="F33" s="415">
        <v>1116.8342400000001</v>
      </c>
      <c r="G33" s="415">
        <f t="shared" si="0"/>
        <v>27.371182580538516</v>
      </c>
      <c r="H33" s="432">
        <v>2805.3134246545396</v>
      </c>
      <c r="I33" s="432">
        <v>2.0229631799362711</v>
      </c>
      <c r="J33" s="432">
        <v>2653.09</v>
      </c>
      <c r="K33" s="432">
        <v>2605.9465599999999</v>
      </c>
      <c r="L33" s="415">
        <f t="shared" si="1"/>
        <v>49.166403179936424</v>
      </c>
      <c r="R33" s="429"/>
      <c r="S33" s="429"/>
      <c r="T33" s="429"/>
      <c r="U33" s="429"/>
      <c r="AA33" s="440"/>
      <c r="AB33" s="440"/>
      <c r="AD33" s="413"/>
      <c r="AE33" s="413"/>
      <c r="AF33" s="413"/>
    </row>
    <row r="34" spans="1:32" s="388" customFormat="1" ht="14.25">
      <c r="A34" s="383">
        <v>23</v>
      </c>
      <c r="B34" s="406" t="s">
        <v>927</v>
      </c>
      <c r="C34" s="415">
        <v>500.91472130344778</v>
      </c>
      <c r="D34" s="415">
        <v>5.800044632413579</v>
      </c>
      <c r="E34" s="415">
        <v>437.16858000000002</v>
      </c>
      <c r="F34" s="415">
        <v>437.16858000000002</v>
      </c>
      <c r="G34" s="415">
        <f t="shared" si="0"/>
        <v>5.8000446324135737</v>
      </c>
      <c r="H34" s="432">
        <v>1180.6553553912656</v>
      </c>
      <c r="I34" s="432">
        <v>0.89237868501092998</v>
      </c>
      <c r="J34" s="432">
        <v>1116.5899999999999</v>
      </c>
      <c r="K34" s="432">
        <v>1020.0600199999999</v>
      </c>
      <c r="L34" s="415">
        <f t="shared" si="1"/>
        <v>97.422358685010977</v>
      </c>
      <c r="R34" s="429"/>
      <c r="S34" s="429"/>
      <c r="T34" s="429"/>
      <c r="U34" s="429"/>
      <c r="AA34" s="440"/>
      <c r="AB34" s="440"/>
      <c r="AD34" s="413"/>
      <c r="AE34" s="413"/>
      <c r="AF34" s="413"/>
    </row>
    <row r="35" spans="1:32" s="388" customFormat="1" ht="14.25">
      <c r="A35" s="383">
        <v>24</v>
      </c>
      <c r="B35" s="406" t="s">
        <v>928</v>
      </c>
      <c r="C35" s="415">
        <v>354.27483004874568</v>
      </c>
      <c r="D35" s="415">
        <v>29.081217373203359</v>
      </c>
      <c r="E35" s="415">
        <v>357.63636000000008</v>
      </c>
      <c r="F35" s="415">
        <v>357.63636000000008</v>
      </c>
      <c r="G35" s="415">
        <f t="shared" si="0"/>
        <v>29.081217373203344</v>
      </c>
      <c r="H35" s="432">
        <v>933.37742758266847</v>
      </c>
      <c r="I35" s="432">
        <v>1.2792509386906357</v>
      </c>
      <c r="J35" s="432">
        <v>882.73</v>
      </c>
      <c r="K35" s="432">
        <v>834.48483999999996</v>
      </c>
      <c r="L35" s="415">
        <f t="shared" si="1"/>
        <v>49.524410938690721</v>
      </c>
      <c r="R35" s="429"/>
      <c r="S35" s="429"/>
      <c r="T35" s="429"/>
      <c r="U35" s="429"/>
      <c r="AA35" s="440"/>
      <c r="AB35" s="440"/>
      <c r="AD35" s="413"/>
      <c r="AE35" s="413"/>
      <c r="AF35" s="413"/>
    </row>
    <row r="36" spans="1:32" s="388" customFormat="1" ht="14.25">
      <c r="A36" s="383">
        <v>25</v>
      </c>
      <c r="B36" s="406" t="s">
        <v>929</v>
      </c>
      <c r="C36" s="415">
        <v>984.98676886059593</v>
      </c>
      <c r="D36" s="415">
        <v>5.2818060267641318</v>
      </c>
      <c r="E36" s="415">
        <v>950.95580000000018</v>
      </c>
      <c r="F36" s="415">
        <v>950.95580000000018</v>
      </c>
      <c r="G36" s="415">
        <f t="shared" si="0"/>
        <v>5.2818060267641158</v>
      </c>
      <c r="H36" s="432">
        <v>2119.9117929740014</v>
      </c>
      <c r="I36" s="432">
        <v>30.806490432946031</v>
      </c>
      <c r="J36" s="432">
        <v>1949.67</v>
      </c>
      <c r="K36" s="432">
        <v>1966.81</v>
      </c>
      <c r="L36" s="415">
        <f t="shared" si="1"/>
        <v>13.666490432946148</v>
      </c>
      <c r="R36" s="429"/>
      <c r="S36" s="429"/>
      <c r="T36" s="429"/>
      <c r="U36" s="429"/>
      <c r="AA36" s="440"/>
      <c r="AB36" s="440"/>
      <c r="AD36" s="413"/>
      <c r="AE36" s="413"/>
      <c r="AF36" s="413"/>
    </row>
    <row r="37" spans="1:32" s="388" customFormat="1" ht="14.25">
      <c r="A37" s="383">
        <v>26</v>
      </c>
      <c r="B37" s="406" t="s">
        <v>930</v>
      </c>
      <c r="C37" s="415">
        <v>596.59004221069733</v>
      </c>
      <c r="D37" s="415">
        <v>3.2763373599870653</v>
      </c>
      <c r="E37" s="415">
        <v>587.63</v>
      </c>
      <c r="F37" s="415">
        <v>553.16999999999996</v>
      </c>
      <c r="G37" s="415">
        <f t="shared" si="0"/>
        <v>37.736337359987147</v>
      </c>
      <c r="H37" s="432">
        <v>1517.2181041361405</v>
      </c>
      <c r="I37" s="432">
        <v>16.912595524248136</v>
      </c>
      <c r="J37" s="432">
        <v>1434.89</v>
      </c>
      <c r="K37" s="432">
        <v>1427.4697999999999</v>
      </c>
      <c r="L37" s="415">
        <f t="shared" si="1"/>
        <v>24.332795524248468</v>
      </c>
      <c r="R37" s="429"/>
      <c r="S37" s="429"/>
      <c r="T37" s="429"/>
      <c r="U37" s="429"/>
      <c r="AA37" s="440"/>
      <c r="AB37" s="440"/>
      <c r="AD37" s="413"/>
      <c r="AE37" s="413"/>
      <c r="AF37" s="413"/>
    </row>
    <row r="38" spans="1:32" s="388" customFormat="1" ht="14.25">
      <c r="A38" s="383">
        <v>27</v>
      </c>
      <c r="B38" s="406" t="s">
        <v>931</v>
      </c>
      <c r="C38" s="415">
        <v>458.21412710396868</v>
      </c>
      <c r="D38" s="415">
        <v>11.808029043449469</v>
      </c>
      <c r="E38" s="415">
        <v>453.35</v>
      </c>
      <c r="F38" s="415">
        <v>453.35</v>
      </c>
      <c r="G38" s="415">
        <f t="shared" si="0"/>
        <v>11.808029043449494</v>
      </c>
      <c r="H38" s="432">
        <v>1210.7165522081577</v>
      </c>
      <c r="I38" s="432">
        <v>16.96673613667113</v>
      </c>
      <c r="J38" s="432">
        <v>1145.02</v>
      </c>
      <c r="K38" s="432">
        <v>1133.4499000000001</v>
      </c>
      <c r="L38" s="415">
        <f t="shared" si="1"/>
        <v>28.536836136671127</v>
      </c>
      <c r="R38" s="429"/>
      <c r="S38" s="429"/>
      <c r="T38" s="429"/>
      <c r="U38" s="429"/>
      <c r="AA38" s="440"/>
      <c r="AB38" s="440"/>
      <c r="AD38" s="413"/>
      <c r="AE38" s="413"/>
      <c r="AF38" s="413"/>
    </row>
    <row r="39" spans="1:32" s="388" customFormat="1" ht="14.25">
      <c r="A39" s="383">
        <v>28</v>
      </c>
      <c r="B39" s="406" t="s">
        <v>932</v>
      </c>
      <c r="C39" s="415">
        <v>516.41729080953542</v>
      </c>
      <c r="D39" s="415">
        <v>7.2367451577730328</v>
      </c>
      <c r="E39" s="415">
        <v>505.59429999999998</v>
      </c>
      <c r="F39" s="415">
        <v>505.59429999999998</v>
      </c>
      <c r="G39" s="415">
        <f t="shared" si="0"/>
        <v>7.2367451577730435</v>
      </c>
      <c r="H39" s="432">
        <v>1178.2445383408781</v>
      </c>
      <c r="I39" s="432">
        <v>28.078896018322386</v>
      </c>
      <c r="J39" s="432">
        <v>1004.86</v>
      </c>
      <c r="K39" s="432">
        <v>1017.55</v>
      </c>
      <c r="L39" s="415">
        <f t="shared" si="1"/>
        <v>15.388896018322384</v>
      </c>
      <c r="R39" s="429"/>
      <c r="S39" s="429"/>
      <c r="T39" s="429"/>
      <c r="U39" s="429"/>
      <c r="AA39" s="440"/>
      <c r="AB39" s="440"/>
      <c r="AD39" s="413"/>
      <c r="AE39" s="413"/>
      <c r="AF39" s="413"/>
    </row>
    <row r="40" spans="1:32" s="388" customFormat="1" ht="14.25">
      <c r="A40" s="383">
        <v>29</v>
      </c>
      <c r="B40" s="406" t="s">
        <v>933</v>
      </c>
      <c r="C40" s="415">
        <v>377.48299893605179</v>
      </c>
      <c r="D40" s="415">
        <v>14.809166951924764</v>
      </c>
      <c r="E40" s="415">
        <v>365.56302000000005</v>
      </c>
      <c r="F40" s="415">
        <v>365.56302000000005</v>
      </c>
      <c r="G40" s="415">
        <f t="shared" si="0"/>
        <v>14.809166951924738</v>
      </c>
      <c r="H40" s="432">
        <v>916.97752738463828</v>
      </c>
      <c r="I40" s="432">
        <v>16.101128956438028</v>
      </c>
      <c r="J40" s="432">
        <v>866.71500000000003</v>
      </c>
      <c r="K40" s="432">
        <v>852.98037999999997</v>
      </c>
      <c r="L40" s="415">
        <f t="shared" si="1"/>
        <v>29.835748956438124</v>
      </c>
      <c r="R40" s="429"/>
      <c r="S40" s="429"/>
      <c r="T40" s="429"/>
      <c r="U40" s="429"/>
      <c r="AA40" s="440"/>
      <c r="AB40" s="440"/>
      <c r="AD40" s="413"/>
      <c r="AE40" s="413"/>
      <c r="AF40" s="413"/>
    </row>
    <row r="41" spans="1:32" s="388" customFormat="1" ht="14.25">
      <c r="A41" s="383">
        <v>30</v>
      </c>
      <c r="B41" s="406" t="s">
        <v>934</v>
      </c>
      <c r="C41" s="415">
        <v>525.55436517461669</v>
      </c>
      <c r="D41" s="415">
        <v>5.3848433239715803</v>
      </c>
      <c r="E41" s="415">
        <v>502.13810000000012</v>
      </c>
      <c r="F41" s="415">
        <v>502.13810000000012</v>
      </c>
      <c r="G41" s="415">
        <f t="shared" si="0"/>
        <v>5.3848433239716087</v>
      </c>
      <c r="H41" s="432">
        <v>1163.1134892219991</v>
      </c>
      <c r="I41" s="432">
        <v>11.6845329381376</v>
      </c>
      <c r="J41" s="432">
        <v>1100</v>
      </c>
      <c r="K41" s="432">
        <v>1097.57</v>
      </c>
      <c r="L41" s="415">
        <f t="shared" si="1"/>
        <v>14.1145329381377</v>
      </c>
      <c r="R41" s="429"/>
      <c r="S41" s="429"/>
      <c r="T41" s="429"/>
      <c r="U41" s="429"/>
      <c r="AA41" s="440"/>
      <c r="AB41" s="440"/>
      <c r="AD41" s="413"/>
      <c r="AE41" s="413"/>
      <c r="AF41" s="413"/>
    </row>
    <row r="42" spans="1:32" s="388" customFormat="1" ht="14.25">
      <c r="A42" s="383">
        <v>31</v>
      </c>
      <c r="B42" s="406" t="s">
        <v>935</v>
      </c>
      <c r="C42" s="415">
        <v>410.49829430854498</v>
      </c>
      <c r="D42" s="415">
        <v>11.895692701139826</v>
      </c>
      <c r="E42" s="415">
        <v>392.29277999999999</v>
      </c>
      <c r="F42" s="415">
        <v>392.29277999999999</v>
      </c>
      <c r="G42" s="415">
        <f t="shared" si="0"/>
        <v>11.895692701139808</v>
      </c>
      <c r="H42" s="432">
        <v>961.74682296069238</v>
      </c>
      <c r="I42" s="432">
        <v>22.331637060333751</v>
      </c>
      <c r="J42" s="432">
        <v>909.56000000000006</v>
      </c>
      <c r="K42" s="432">
        <v>915.34981999999991</v>
      </c>
      <c r="L42" s="415">
        <f t="shared" si="1"/>
        <v>16.541817060333869</v>
      </c>
      <c r="R42" s="429"/>
      <c r="S42" s="429"/>
      <c r="T42" s="429"/>
      <c r="U42" s="429"/>
      <c r="AA42" s="440"/>
      <c r="AB42" s="440"/>
      <c r="AD42" s="413"/>
      <c r="AE42" s="413"/>
      <c r="AF42" s="413"/>
    </row>
    <row r="43" spans="1:32" s="388" customFormat="1" ht="14.25">
      <c r="A43" s="383">
        <v>32</v>
      </c>
      <c r="B43" s="406" t="s">
        <v>936</v>
      </c>
      <c r="C43" s="415">
        <v>414.81302386983322</v>
      </c>
      <c r="D43" s="415">
        <v>10.264617373203368</v>
      </c>
      <c r="E43" s="415">
        <v>417.76</v>
      </c>
      <c r="F43" s="415">
        <v>417.76</v>
      </c>
      <c r="G43" s="415">
        <f t="shared" si="0"/>
        <v>10.26461737320335</v>
      </c>
      <c r="H43" s="432">
        <v>1038.6180508392736</v>
      </c>
      <c r="I43" s="432">
        <v>3.0889066915991319</v>
      </c>
      <c r="J43" s="432">
        <v>982.26</v>
      </c>
      <c r="K43" s="432">
        <v>981.40499999999997</v>
      </c>
      <c r="L43" s="415">
        <f t="shared" si="1"/>
        <v>3.9439066915991816</v>
      </c>
      <c r="R43" s="429"/>
      <c r="S43" s="429"/>
      <c r="T43" s="429"/>
      <c r="U43" s="429"/>
      <c r="AA43" s="440"/>
      <c r="AB43" s="440"/>
      <c r="AD43" s="413"/>
      <c r="AE43" s="413"/>
      <c r="AF43" s="413"/>
    </row>
    <row r="44" spans="1:32" ht="14.25">
      <c r="A44" s="383">
        <v>33</v>
      </c>
      <c r="B44" s="406" t="s">
        <v>937</v>
      </c>
      <c r="C44" s="415">
        <v>1305.2615299663898</v>
      </c>
      <c r="D44" s="415">
        <v>1.9668084850490961</v>
      </c>
      <c r="E44" s="415">
        <v>1189.6700400000004</v>
      </c>
      <c r="F44" s="415">
        <v>1189.6700400000004</v>
      </c>
      <c r="G44" s="415">
        <f t="shared" si="0"/>
        <v>1.9668084850491141</v>
      </c>
      <c r="H44" s="432">
        <v>3053.7015971573942</v>
      </c>
      <c r="I44" s="432">
        <v>22.766689815356767</v>
      </c>
      <c r="J44" s="432">
        <v>2888</v>
      </c>
      <c r="K44" s="432">
        <v>2775.8967599999996</v>
      </c>
      <c r="L44" s="415">
        <f t="shared" si="1"/>
        <v>134.86992981535695</v>
      </c>
      <c r="R44" s="429"/>
      <c r="S44" s="429"/>
      <c r="T44" s="429"/>
      <c r="U44" s="429"/>
      <c r="AA44" s="440"/>
      <c r="AB44" s="440"/>
      <c r="AD44" s="413"/>
      <c r="AE44" s="413"/>
      <c r="AF44" s="413"/>
    </row>
    <row r="45" spans="1:32">
      <c r="A45" s="3" t="s">
        <v>19</v>
      </c>
      <c r="B45" s="18"/>
      <c r="C45" s="415">
        <f>SUM(C12:C44)</f>
        <v>22805.63</v>
      </c>
      <c r="D45" s="415">
        <f>SUM(D12:D44)</f>
        <v>342.12220430860924</v>
      </c>
      <c r="E45" s="415">
        <f>SUM(E12:E44)</f>
        <v>20822.698940000006</v>
      </c>
      <c r="F45" s="415">
        <f>SUM(F12:F44)</f>
        <v>20788.693230000001</v>
      </c>
      <c r="G45" s="415">
        <f>SUM(G12:G44)</f>
        <v>376.12791430860932</v>
      </c>
      <c r="H45" s="415">
        <f t="shared" ref="H45:L45" si="2">SUM(H12:H44)</f>
        <v>53213.139999999978</v>
      </c>
      <c r="I45" s="551">
        <f t="shared" si="2"/>
        <v>562.72694090260552</v>
      </c>
      <c r="J45" s="415">
        <f t="shared" si="2"/>
        <v>49324.624999999993</v>
      </c>
      <c r="K45" s="415">
        <f t="shared" si="2"/>
        <v>47771.626669999983</v>
      </c>
      <c r="L45" s="415">
        <f t="shared" si="2"/>
        <v>2115.7252709026066</v>
      </c>
      <c r="N45" s="439"/>
      <c r="O45" s="439"/>
      <c r="P45" s="439"/>
    </row>
    <row r="46" spans="1:32">
      <c r="A46" s="20" t="s">
        <v>667</v>
      </c>
      <c r="B46" s="21"/>
      <c r="C46" s="21"/>
      <c r="D46" s="21"/>
      <c r="E46" s="21"/>
      <c r="F46" s="21"/>
      <c r="G46" s="21"/>
      <c r="H46" s="21"/>
      <c r="I46" s="458"/>
      <c r="J46" s="21"/>
      <c r="K46" s="21"/>
      <c r="L46" s="21"/>
    </row>
    <row r="47" spans="1:32" ht="15.75" customHeight="1">
      <c r="A47" s="14"/>
      <c r="B47" s="14"/>
      <c r="C47" s="14"/>
      <c r="D47" s="14"/>
      <c r="E47" s="14"/>
      <c r="F47" s="14"/>
      <c r="G47" s="14"/>
      <c r="H47" s="14"/>
      <c r="I47" s="489"/>
      <c r="J47" s="14"/>
      <c r="K47" s="14"/>
      <c r="L47" s="14"/>
      <c r="S47" s="15">
        <f>R43+U43</f>
        <v>0</v>
      </c>
    </row>
    <row r="48" spans="1:32" ht="18" customHeight="1">
      <c r="A48" s="617" t="s">
        <v>13</v>
      </c>
      <c r="B48" s="617"/>
      <c r="C48" s="617"/>
      <c r="D48" s="617"/>
      <c r="E48" s="617"/>
      <c r="F48" s="617"/>
      <c r="G48" s="617"/>
      <c r="H48" s="617"/>
      <c r="I48" s="617"/>
      <c r="J48" s="617"/>
      <c r="K48" s="617"/>
      <c r="L48" s="617"/>
    </row>
    <row r="49" spans="1:15">
      <c r="A49" s="617" t="s">
        <v>14</v>
      </c>
      <c r="B49" s="617"/>
      <c r="C49" s="617"/>
      <c r="D49" s="617"/>
      <c r="E49" s="617"/>
      <c r="F49" s="617"/>
      <c r="G49" s="617"/>
      <c r="H49" s="617"/>
      <c r="I49" s="617"/>
      <c r="J49" s="617"/>
      <c r="K49" s="617"/>
      <c r="L49" s="617"/>
    </row>
    <row r="50" spans="1:15">
      <c r="A50" s="617" t="s">
        <v>20</v>
      </c>
      <c r="B50" s="617"/>
      <c r="C50" s="617"/>
      <c r="D50" s="617"/>
      <c r="E50" s="617"/>
      <c r="F50" s="617"/>
      <c r="G50" s="617"/>
      <c r="H50" s="617"/>
      <c r="I50" s="617"/>
      <c r="J50" s="617"/>
      <c r="K50" s="617"/>
      <c r="L50" s="617"/>
      <c r="N50" s="439"/>
      <c r="O50" s="439"/>
    </row>
    <row r="51" spans="1:15">
      <c r="A51" s="14" t="s">
        <v>23</v>
      </c>
      <c r="B51" s="14"/>
      <c r="C51" s="14"/>
      <c r="D51" s="14"/>
      <c r="E51" s="14"/>
      <c r="F51" s="466"/>
      <c r="H51" s="413"/>
      <c r="J51" s="600" t="s">
        <v>86</v>
      </c>
      <c r="K51" s="600"/>
      <c r="L51" s="600"/>
    </row>
    <row r="52" spans="1:15">
      <c r="A52" s="14"/>
      <c r="N52" s="439"/>
      <c r="O52" s="439"/>
    </row>
    <row r="53" spans="1:15">
      <c r="A53" s="696"/>
      <c r="B53" s="696"/>
      <c r="C53" s="696"/>
      <c r="D53" s="696"/>
      <c r="E53" s="696"/>
      <c r="F53" s="696"/>
      <c r="G53" s="696"/>
      <c r="H53" s="696"/>
      <c r="I53" s="696"/>
      <c r="J53" s="696"/>
      <c r="K53" s="696"/>
      <c r="L53" s="696"/>
    </row>
    <row r="55" spans="1:15">
      <c r="D55" s="413"/>
      <c r="E55" s="413"/>
      <c r="G55" s="413"/>
      <c r="H55" s="413"/>
    </row>
    <row r="56" spans="1:15">
      <c r="J56" s="413"/>
      <c r="K56" s="413"/>
    </row>
    <row r="59" spans="1:15">
      <c r="C59" s="552"/>
      <c r="D59" s="413"/>
      <c r="E59" s="413"/>
      <c r="F59" s="413"/>
      <c r="G59" s="413"/>
      <c r="I59" s="413"/>
    </row>
    <row r="60" spans="1:15">
      <c r="C60" s="552"/>
      <c r="D60" s="413"/>
      <c r="E60" s="413"/>
      <c r="F60" s="413"/>
      <c r="G60" s="413"/>
      <c r="I60" s="413"/>
    </row>
    <row r="61" spans="1:15">
      <c r="C61" s="552"/>
      <c r="D61" s="413"/>
      <c r="E61" s="413"/>
      <c r="F61" s="413"/>
      <c r="G61" s="413"/>
      <c r="H61" s="413"/>
    </row>
  </sheetData>
  <mergeCells count="15">
    <mergeCell ref="A3:L3"/>
    <mergeCell ref="A2:L2"/>
    <mergeCell ref="A5:L5"/>
    <mergeCell ref="A7:B7"/>
    <mergeCell ref="A53:L53"/>
    <mergeCell ref="F7:L7"/>
    <mergeCell ref="A9:A10"/>
    <mergeCell ref="B9:B10"/>
    <mergeCell ref="A48:L48"/>
    <mergeCell ref="J51:L51"/>
    <mergeCell ref="A49:L49"/>
    <mergeCell ref="C9:G9"/>
    <mergeCell ref="H9:L9"/>
    <mergeCell ref="I8:L8"/>
    <mergeCell ref="A50:L50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2" orientation="landscape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6"/>
  <sheetViews>
    <sheetView topLeftCell="A19" zoomScaleSheetLayoutView="90" workbookViewId="0">
      <selection activeCell="W40" sqref="W40"/>
    </sheetView>
  </sheetViews>
  <sheetFormatPr defaultRowHeight="12.75"/>
  <cols>
    <col min="1" max="1" width="6" style="15" customWidth="1"/>
    <col min="2" max="2" width="14.42578125" style="15" customWidth="1"/>
    <col min="3" max="3" width="10.5703125" style="15" customWidth="1"/>
    <col min="4" max="4" width="10.7109375" style="15" customWidth="1"/>
    <col min="5" max="5" width="8.7109375" style="15" customWidth="1"/>
    <col min="6" max="6" width="10.85546875" style="15" customWidth="1"/>
    <col min="7" max="7" width="15.85546875" style="15" customWidth="1"/>
    <col min="8" max="8" width="12.42578125" style="15" customWidth="1"/>
    <col min="9" max="9" width="12.140625" style="15" customWidth="1"/>
    <col min="10" max="10" width="9" style="15" customWidth="1"/>
    <col min="11" max="11" width="12" style="15" customWidth="1"/>
    <col min="12" max="12" width="13.7109375" style="15" customWidth="1"/>
    <col min="13" max="13" width="9.140625" style="15" hidden="1" customWidth="1"/>
    <col min="14" max="16384" width="9.140625" style="15"/>
  </cols>
  <sheetData>
    <row r="1" spans="1:13" customFormat="1">
      <c r="D1" s="35"/>
      <c r="E1" s="35"/>
      <c r="F1" s="35"/>
      <c r="G1" s="35"/>
      <c r="H1" s="35"/>
      <c r="I1" s="35"/>
      <c r="J1" s="35"/>
      <c r="K1" s="35"/>
      <c r="L1" s="705" t="s">
        <v>74</v>
      </c>
      <c r="M1" s="705"/>
    </row>
    <row r="2" spans="1:13" customFormat="1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44"/>
    </row>
    <row r="3" spans="1:13" customFormat="1" ht="20.25">
      <c r="A3" s="706" t="s">
        <v>753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43"/>
    </row>
    <row r="4" spans="1:13" customFormat="1" ht="10.5" customHeight="1"/>
    <row r="5" spans="1:13" ht="19.5" customHeight="1">
      <c r="A5" s="695" t="s">
        <v>819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</row>
    <row r="6" spans="1:1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3">
      <c r="A7" s="600" t="s">
        <v>948</v>
      </c>
      <c r="B7" s="600"/>
      <c r="F7" s="704" t="s">
        <v>21</v>
      </c>
      <c r="G7" s="704"/>
      <c r="H7" s="704"/>
      <c r="I7" s="704"/>
      <c r="J7" s="704"/>
      <c r="K7" s="704"/>
      <c r="L7" s="704"/>
    </row>
    <row r="8" spans="1:13">
      <c r="A8" s="14"/>
      <c r="F8" s="16"/>
      <c r="G8" s="106"/>
      <c r="H8" s="106"/>
      <c r="I8" s="684" t="s">
        <v>961</v>
      </c>
      <c r="J8" s="684"/>
      <c r="K8" s="684"/>
      <c r="L8" s="684"/>
    </row>
    <row r="9" spans="1:13" s="14" customFormat="1">
      <c r="A9" s="594" t="s">
        <v>2</v>
      </c>
      <c r="B9" s="594" t="s">
        <v>3</v>
      </c>
      <c r="C9" s="579" t="s">
        <v>22</v>
      </c>
      <c r="D9" s="603"/>
      <c r="E9" s="603"/>
      <c r="F9" s="603"/>
      <c r="G9" s="603"/>
      <c r="H9" s="579" t="s">
        <v>44</v>
      </c>
      <c r="I9" s="603"/>
      <c r="J9" s="603"/>
      <c r="K9" s="603"/>
      <c r="L9" s="603"/>
    </row>
    <row r="10" spans="1:13" s="14" customFormat="1" ht="77.45" customHeight="1">
      <c r="A10" s="594"/>
      <c r="B10" s="594"/>
      <c r="C10" s="374" t="s">
        <v>858</v>
      </c>
      <c r="D10" s="374" t="s">
        <v>835</v>
      </c>
      <c r="E10" s="5" t="s">
        <v>72</v>
      </c>
      <c r="F10" s="5" t="s">
        <v>73</v>
      </c>
      <c r="G10" s="5" t="s">
        <v>668</v>
      </c>
      <c r="H10" s="374" t="s">
        <v>858</v>
      </c>
      <c r="I10" s="374" t="s">
        <v>835</v>
      </c>
      <c r="J10" s="5" t="s">
        <v>72</v>
      </c>
      <c r="K10" s="5" t="s">
        <v>73</v>
      </c>
      <c r="L10" s="5" t="s">
        <v>669</v>
      </c>
    </row>
    <row r="11" spans="1:13" s="14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3" ht="14.25">
      <c r="A12" s="17">
        <v>1</v>
      </c>
      <c r="B12" s="406" t="s">
        <v>905</v>
      </c>
      <c r="C12" s="415">
        <v>619.73671902069452</v>
      </c>
      <c r="D12" s="415">
        <v>4.0253597268530719</v>
      </c>
      <c r="E12" s="415">
        <v>583.69000000000005</v>
      </c>
      <c r="F12" s="415">
        <v>563.84</v>
      </c>
      <c r="G12" s="415">
        <f>D12+E12-F12</f>
        <v>23.875359726853048</v>
      </c>
      <c r="H12" s="432">
        <v>1632.3090141943283</v>
      </c>
      <c r="I12" s="415">
        <v>2.9944339617184998</v>
      </c>
      <c r="J12" s="432">
        <v>1531.13</v>
      </c>
      <c r="K12" s="432">
        <v>1533.5094999999997</v>
      </c>
      <c r="L12" s="415">
        <f>I12+J12-K12</f>
        <v>0.61493396171886161</v>
      </c>
    </row>
    <row r="13" spans="1:13" ht="14.25">
      <c r="A13" s="17">
        <v>2</v>
      </c>
      <c r="B13" s="406" t="s">
        <v>906</v>
      </c>
      <c r="C13" s="415">
        <v>673.66333753233778</v>
      </c>
      <c r="D13" s="415">
        <v>7.5790273139326985</v>
      </c>
      <c r="E13" s="415">
        <v>510.28</v>
      </c>
      <c r="F13" s="415">
        <v>514.27</v>
      </c>
      <c r="G13" s="415">
        <f t="shared" ref="G13:G44" si="0">D13+E13-F13</f>
        <v>3.5890273139326609</v>
      </c>
      <c r="H13" s="432">
        <v>1717.9473225745639</v>
      </c>
      <c r="I13" s="415">
        <v>9.2295038512741492</v>
      </c>
      <c r="J13" s="432">
        <v>1611.46</v>
      </c>
      <c r="K13" s="432">
        <v>1587.8326999999999</v>
      </c>
      <c r="L13" s="415">
        <f t="shared" ref="L13:L44" si="1">I13+J13-K13</f>
        <v>32.856803851274208</v>
      </c>
    </row>
    <row r="14" spans="1:13" ht="14.25">
      <c r="A14" s="17">
        <v>3</v>
      </c>
      <c r="B14" s="406" t="s">
        <v>907</v>
      </c>
      <c r="C14" s="415">
        <v>869.59990339448882</v>
      </c>
      <c r="D14" s="415">
        <v>152.455021496353</v>
      </c>
      <c r="E14" s="415">
        <v>590</v>
      </c>
      <c r="F14" s="415">
        <v>681.15375000000017</v>
      </c>
      <c r="G14" s="415">
        <f t="shared" si="0"/>
        <v>61.301271496352797</v>
      </c>
      <c r="H14" s="432">
        <v>1155.6214353428577</v>
      </c>
      <c r="I14" s="415">
        <v>434.64295954413097</v>
      </c>
      <c r="J14" s="432">
        <v>1083.99</v>
      </c>
      <c r="K14" s="432">
        <v>1507.59</v>
      </c>
      <c r="L14" s="415">
        <f t="shared" si="1"/>
        <v>11.042959544131008</v>
      </c>
    </row>
    <row r="15" spans="1:13" ht="14.25">
      <c r="A15" s="17">
        <v>4</v>
      </c>
      <c r="B15" s="406" t="s">
        <v>908</v>
      </c>
      <c r="C15" s="415">
        <v>861.79599226905918</v>
      </c>
      <c r="D15" s="415">
        <v>7.068064109482</v>
      </c>
      <c r="E15" s="415">
        <v>811.67</v>
      </c>
      <c r="F15" s="415">
        <v>379.756215</v>
      </c>
      <c r="G15" s="415">
        <f t="shared" si="0"/>
        <v>438.98184910948191</v>
      </c>
      <c r="H15" s="432">
        <v>1678.8647832341003</v>
      </c>
      <c r="I15" s="415">
        <v>1.9485585132350001</v>
      </c>
      <c r="J15" s="432">
        <v>1574.8</v>
      </c>
      <c r="K15" s="432">
        <v>886.09783499999992</v>
      </c>
      <c r="L15" s="415">
        <f t="shared" si="1"/>
        <v>690.65072351323499</v>
      </c>
    </row>
    <row r="16" spans="1:13" ht="14.25">
      <c r="A16" s="17">
        <v>5</v>
      </c>
      <c r="B16" s="406" t="s">
        <v>909</v>
      </c>
      <c r="C16" s="415">
        <v>1468.7810143351396</v>
      </c>
      <c r="D16" s="415">
        <v>8.5138772904879065</v>
      </c>
      <c r="E16" s="415">
        <v>1383.35</v>
      </c>
      <c r="F16" s="415">
        <v>1267.1817000000001</v>
      </c>
      <c r="G16" s="415">
        <f t="shared" si="0"/>
        <v>124.68217729048774</v>
      </c>
      <c r="H16" s="432">
        <v>2949.0259901737777</v>
      </c>
      <c r="I16" s="415">
        <v>30.655417101254631</v>
      </c>
      <c r="J16" s="432">
        <v>2766.23</v>
      </c>
      <c r="K16" s="432">
        <v>2736.9</v>
      </c>
      <c r="L16" s="415">
        <f t="shared" si="1"/>
        <v>59.98541710125437</v>
      </c>
    </row>
    <row r="17" spans="1:12" ht="14.25">
      <c r="A17" s="17">
        <v>6</v>
      </c>
      <c r="B17" s="406" t="s">
        <v>910</v>
      </c>
      <c r="C17" s="415">
        <v>604.22445486524828</v>
      </c>
      <c r="D17" s="415">
        <v>3.5930224534830497</v>
      </c>
      <c r="E17" s="415">
        <v>579.51</v>
      </c>
      <c r="F17" s="415">
        <v>564.53919999999994</v>
      </c>
      <c r="G17" s="415">
        <f t="shared" si="0"/>
        <v>18.563822453483112</v>
      </c>
      <c r="H17" s="432">
        <v>1236.0679279405497</v>
      </c>
      <c r="I17" s="415">
        <v>12.33758041149332</v>
      </c>
      <c r="J17" s="432">
        <v>1173.8599999999999</v>
      </c>
      <c r="K17" s="432">
        <v>1183.52</v>
      </c>
      <c r="L17" s="415">
        <f t="shared" si="1"/>
        <v>2.6775804114931816</v>
      </c>
    </row>
    <row r="18" spans="1:12" ht="14.25">
      <c r="A18" s="17">
        <v>7</v>
      </c>
      <c r="B18" s="406" t="s">
        <v>911</v>
      </c>
      <c r="C18" s="415">
        <v>768.48882088092728</v>
      </c>
      <c r="D18" s="415">
        <v>14.779309541529974</v>
      </c>
      <c r="E18" s="415">
        <v>723.79</v>
      </c>
      <c r="F18" s="415">
        <v>735.59</v>
      </c>
      <c r="G18" s="415">
        <f t="shared" si="0"/>
        <v>2.9793095415299149</v>
      </c>
      <c r="H18" s="432">
        <v>1999.8831751108162</v>
      </c>
      <c r="I18" s="415">
        <v>1.4573971854314995</v>
      </c>
      <c r="J18" s="432">
        <v>1875.9199999999998</v>
      </c>
      <c r="K18" s="432">
        <v>1812.0203499999998</v>
      </c>
      <c r="L18" s="415">
        <f t="shared" si="1"/>
        <v>65.357047185431611</v>
      </c>
    </row>
    <row r="19" spans="1:12" ht="14.25">
      <c r="A19" s="17">
        <v>8</v>
      </c>
      <c r="B19" s="406" t="s">
        <v>912</v>
      </c>
      <c r="C19" s="415">
        <v>500.448363246268</v>
      </c>
      <c r="D19" s="415">
        <v>128.551166860672</v>
      </c>
      <c r="E19" s="415">
        <v>427.05</v>
      </c>
      <c r="F19" s="415">
        <v>533.53784999999993</v>
      </c>
      <c r="G19" s="415">
        <f t="shared" si="0"/>
        <v>22.063316860672103</v>
      </c>
      <c r="H19" s="432">
        <v>1043.1072181581187</v>
      </c>
      <c r="I19" s="415">
        <v>107.374689117125</v>
      </c>
      <c r="J19" s="432">
        <v>740.29</v>
      </c>
      <c r="K19" s="432">
        <v>841.5</v>
      </c>
      <c r="L19" s="415">
        <f t="shared" si="1"/>
        <v>6.1646891171249081</v>
      </c>
    </row>
    <row r="20" spans="1:12" ht="14.25">
      <c r="A20" s="17">
        <v>9</v>
      </c>
      <c r="B20" s="406" t="s">
        <v>913</v>
      </c>
      <c r="C20" s="415">
        <v>308.47214956069553</v>
      </c>
      <c r="D20" s="415">
        <v>11.82773500818692</v>
      </c>
      <c r="E20" s="415">
        <v>290.52999999999997</v>
      </c>
      <c r="F20" s="415">
        <v>287.75</v>
      </c>
      <c r="G20" s="415">
        <f t="shared" si="0"/>
        <v>14.607735008186864</v>
      </c>
      <c r="H20" s="432">
        <v>955.01692285799584</v>
      </c>
      <c r="I20" s="415">
        <v>20.107610444434901</v>
      </c>
      <c r="J20" s="432">
        <v>895.82</v>
      </c>
      <c r="K20" s="432">
        <v>897.71904999999992</v>
      </c>
      <c r="L20" s="415">
        <f t="shared" si="1"/>
        <v>18.208560444435079</v>
      </c>
    </row>
    <row r="21" spans="1:12" ht="14.25">
      <c r="A21" s="17">
        <v>10</v>
      </c>
      <c r="B21" s="406" t="s">
        <v>914</v>
      </c>
      <c r="C21" s="415">
        <v>452.18090749633086</v>
      </c>
      <c r="D21" s="415">
        <v>7.5809687667460768</v>
      </c>
      <c r="E21" s="415">
        <v>425.88</v>
      </c>
      <c r="F21" s="415">
        <v>421.49699999999996</v>
      </c>
      <c r="G21" s="415">
        <f t="shared" si="0"/>
        <v>11.96396876674612</v>
      </c>
      <c r="H21" s="432">
        <v>927.85317211072322</v>
      </c>
      <c r="I21" s="415">
        <v>203.02887059783299</v>
      </c>
      <c r="J21" s="432">
        <v>870.34</v>
      </c>
      <c r="K21" s="432">
        <v>983.49300000000005</v>
      </c>
      <c r="L21" s="415">
        <f t="shared" si="1"/>
        <v>89.875870597832886</v>
      </c>
    </row>
    <row r="22" spans="1:12" ht="14.25">
      <c r="A22" s="17">
        <v>11</v>
      </c>
      <c r="B22" s="406" t="s">
        <v>915</v>
      </c>
      <c r="C22" s="415">
        <v>560.87293224602422</v>
      </c>
      <c r="D22" s="415">
        <v>10.797632502976947</v>
      </c>
      <c r="E22" s="415">
        <v>528.25</v>
      </c>
      <c r="F22" s="415">
        <v>506.10046499999999</v>
      </c>
      <c r="G22" s="415">
        <f t="shared" si="0"/>
        <v>32.947167502976981</v>
      </c>
      <c r="H22" s="432">
        <v>1254.4791514650944</v>
      </c>
      <c r="I22" s="415">
        <v>16.444427921706218</v>
      </c>
      <c r="J22" s="432">
        <v>1176.72</v>
      </c>
      <c r="K22" s="432">
        <v>1180.901085</v>
      </c>
      <c r="L22" s="415">
        <f t="shared" si="1"/>
        <v>12.263342921706226</v>
      </c>
    </row>
    <row r="23" spans="1:12" ht="14.25">
      <c r="A23" s="17">
        <v>12</v>
      </c>
      <c r="B23" s="406" t="s">
        <v>916</v>
      </c>
      <c r="C23" s="415">
        <v>401.35461830254542</v>
      </c>
      <c r="D23" s="415">
        <v>1.5379542036319209</v>
      </c>
      <c r="E23" s="415">
        <v>378.01</v>
      </c>
      <c r="F23" s="415">
        <v>376.7260500000001</v>
      </c>
      <c r="G23" s="415">
        <f t="shared" si="0"/>
        <v>2.8219042036317887</v>
      </c>
      <c r="H23" s="432">
        <v>958.08723691420244</v>
      </c>
      <c r="I23" s="415">
        <v>2.5279905839891552</v>
      </c>
      <c r="J23" s="432">
        <v>898.7</v>
      </c>
      <c r="K23" s="432">
        <v>879.02744999999993</v>
      </c>
      <c r="L23" s="415">
        <f t="shared" si="1"/>
        <v>22.200540583989323</v>
      </c>
    </row>
    <row r="24" spans="1:12" ht="14.25">
      <c r="A24" s="17">
        <v>13</v>
      </c>
      <c r="B24" s="406" t="s">
        <v>917</v>
      </c>
      <c r="C24" s="415">
        <v>372.79336534008814</v>
      </c>
      <c r="D24" s="415">
        <v>19.069596683536709</v>
      </c>
      <c r="E24" s="415">
        <v>351.11</v>
      </c>
      <c r="F24" s="415">
        <v>287.32045499999992</v>
      </c>
      <c r="G24" s="415">
        <f t="shared" si="0"/>
        <v>82.859141683536791</v>
      </c>
      <c r="H24" s="432">
        <v>888.52543407827091</v>
      </c>
      <c r="I24" s="415">
        <v>36.806730511183424</v>
      </c>
      <c r="J24" s="432">
        <v>833.45</v>
      </c>
      <c r="K24" s="432">
        <v>670.41439500000013</v>
      </c>
      <c r="L24" s="415">
        <f t="shared" si="1"/>
        <v>199.84233551118336</v>
      </c>
    </row>
    <row r="25" spans="1:12" ht="14.25">
      <c r="A25" s="17">
        <v>14</v>
      </c>
      <c r="B25" s="406" t="s">
        <v>918</v>
      </c>
      <c r="C25" s="415">
        <v>659.43579888189436</v>
      </c>
      <c r="D25" s="415">
        <v>7.60729972052716</v>
      </c>
      <c r="E25" s="415">
        <v>436.42</v>
      </c>
      <c r="F25" s="415">
        <v>435.7</v>
      </c>
      <c r="G25" s="415">
        <f t="shared" si="0"/>
        <v>8.3272997205272077</v>
      </c>
      <c r="H25" s="432">
        <v>1801.0590183460465</v>
      </c>
      <c r="I25" s="415">
        <v>2.6549966138651886</v>
      </c>
      <c r="J25" s="432">
        <v>1258.55</v>
      </c>
      <c r="K25" s="432">
        <v>1181.82095</v>
      </c>
      <c r="L25" s="415">
        <f t="shared" si="1"/>
        <v>79.384046613865166</v>
      </c>
    </row>
    <row r="26" spans="1:12" ht="14.25">
      <c r="A26" s="383">
        <v>15</v>
      </c>
      <c r="B26" s="406" t="s">
        <v>919</v>
      </c>
      <c r="C26" s="415">
        <v>475.52893547567794</v>
      </c>
      <c r="D26" s="415">
        <v>61.444946682420003</v>
      </c>
      <c r="E26" s="415">
        <v>447.87</v>
      </c>
      <c r="F26" s="415">
        <v>367.55167499999993</v>
      </c>
      <c r="G26" s="415">
        <f t="shared" si="0"/>
        <v>141.76327168242005</v>
      </c>
      <c r="H26" s="432">
        <v>1533.2380818181884</v>
      </c>
      <c r="I26" s="415">
        <v>20.240986594643999</v>
      </c>
      <c r="J26" s="432">
        <v>1438.2</v>
      </c>
      <c r="K26" s="432">
        <v>857.62057500000014</v>
      </c>
      <c r="L26" s="415">
        <f t="shared" si="1"/>
        <v>600.82041159464393</v>
      </c>
    </row>
    <row r="27" spans="1:12" s="388" customFormat="1" ht="14.25">
      <c r="A27" s="383">
        <v>16</v>
      </c>
      <c r="B27" s="406" t="s">
        <v>920</v>
      </c>
      <c r="C27" s="415">
        <v>385.22653530999054</v>
      </c>
      <c r="D27" s="415">
        <v>210.111733402798</v>
      </c>
      <c r="E27" s="415">
        <v>362.82</v>
      </c>
      <c r="F27" s="415">
        <v>543.59850000000006</v>
      </c>
      <c r="G27" s="415">
        <f t="shared" si="0"/>
        <v>29.333233402797987</v>
      </c>
      <c r="H27" s="432">
        <v>813.11084507269527</v>
      </c>
      <c r="I27" s="415">
        <v>201.10925781669999</v>
      </c>
      <c r="J27" s="432">
        <v>762.71</v>
      </c>
      <c r="K27" s="432">
        <v>953.31</v>
      </c>
      <c r="L27" s="415">
        <f t="shared" si="1"/>
        <v>10.509257816700028</v>
      </c>
    </row>
    <row r="28" spans="1:12" s="388" customFormat="1" ht="14.25">
      <c r="A28" s="383">
        <v>17</v>
      </c>
      <c r="B28" s="406" t="s">
        <v>921</v>
      </c>
      <c r="C28" s="415">
        <v>723.96936598442801</v>
      </c>
      <c r="D28" s="415">
        <v>8.8513260576064123</v>
      </c>
      <c r="E28" s="415">
        <v>681.86</v>
      </c>
      <c r="F28" s="415">
        <v>675.74</v>
      </c>
      <c r="G28" s="415">
        <f t="shared" si="0"/>
        <v>14.971326057606461</v>
      </c>
      <c r="H28" s="432">
        <v>1834.7045432119774</v>
      </c>
      <c r="I28" s="415">
        <v>27.161733794970253</v>
      </c>
      <c r="J28" s="432">
        <v>1720.98</v>
      </c>
      <c r="K28" s="432">
        <v>1737.1380999999999</v>
      </c>
      <c r="L28" s="415">
        <f t="shared" si="1"/>
        <v>11.003633794970483</v>
      </c>
    </row>
    <row r="29" spans="1:12" s="388" customFormat="1" ht="14.25">
      <c r="A29" s="383">
        <v>18</v>
      </c>
      <c r="B29" s="406" t="s">
        <v>922</v>
      </c>
      <c r="C29" s="415">
        <v>296.94147271414215</v>
      </c>
      <c r="D29" s="415">
        <v>58.577271602411443</v>
      </c>
      <c r="E29" s="415">
        <v>205.57</v>
      </c>
      <c r="F29" s="415">
        <v>238.83781499999998</v>
      </c>
      <c r="G29" s="415">
        <f t="shared" si="0"/>
        <v>25.309456602411444</v>
      </c>
      <c r="H29" s="432">
        <v>730.52152912327597</v>
      </c>
      <c r="I29" s="415">
        <v>55.869884710230387</v>
      </c>
      <c r="J29" s="432">
        <v>504.57</v>
      </c>
      <c r="K29" s="432">
        <v>557.28823499999999</v>
      </c>
      <c r="L29" s="415">
        <f t="shared" si="1"/>
        <v>3.1516497102303447</v>
      </c>
    </row>
    <row r="30" spans="1:12" s="388" customFormat="1" ht="14.25">
      <c r="A30" s="383">
        <v>19</v>
      </c>
      <c r="B30" s="406" t="s">
        <v>923</v>
      </c>
      <c r="C30" s="415">
        <v>670.4355974205954</v>
      </c>
      <c r="D30" s="415">
        <v>42.421310228490462</v>
      </c>
      <c r="E30" s="415">
        <v>631.44000000000005</v>
      </c>
      <c r="F30" s="415">
        <v>530.35226999999986</v>
      </c>
      <c r="G30" s="415">
        <f t="shared" si="0"/>
        <v>143.50904022849068</v>
      </c>
      <c r="H30" s="432">
        <v>1785.9100035062213</v>
      </c>
      <c r="I30" s="415">
        <v>1.913908648772126</v>
      </c>
      <c r="J30" s="432">
        <v>1616.7149999999999</v>
      </c>
      <c r="K30" s="432">
        <v>1237.4886300000001</v>
      </c>
      <c r="L30" s="415">
        <f t="shared" si="1"/>
        <v>381.14027864877198</v>
      </c>
    </row>
    <row r="31" spans="1:12" s="388" customFormat="1" ht="14.25">
      <c r="A31" s="383">
        <v>20</v>
      </c>
      <c r="B31" s="406" t="s">
        <v>924</v>
      </c>
      <c r="C31" s="415">
        <v>386.59620134424966</v>
      </c>
      <c r="D31" s="415">
        <v>13.34291758819581</v>
      </c>
      <c r="E31" s="415">
        <v>364.11</v>
      </c>
      <c r="F31" s="415">
        <v>338.24609999999996</v>
      </c>
      <c r="G31" s="415">
        <f t="shared" si="0"/>
        <v>39.206817588195861</v>
      </c>
      <c r="H31" s="432">
        <v>892.80041996903083</v>
      </c>
      <c r="I31" s="415">
        <v>11.607425419125741</v>
      </c>
      <c r="J31" s="432">
        <v>837.46</v>
      </c>
      <c r="K31" s="432">
        <v>789.24090000000012</v>
      </c>
      <c r="L31" s="415">
        <f t="shared" si="1"/>
        <v>59.826525419125687</v>
      </c>
    </row>
    <row r="32" spans="1:12" s="388" customFormat="1" ht="14.25">
      <c r="A32" s="383">
        <v>21</v>
      </c>
      <c r="B32" s="406" t="s">
        <v>925</v>
      </c>
      <c r="C32" s="415">
        <v>338.83838876985084</v>
      </c>
      <c r="D32" s="415">
        <v>16.649292623176564</v>
      </c>
      <c r="E32" s="415">
        <v>319.13</v>
      </c>
      <c r="F32" s="415">
        <v>331.03</v>
      </c>
      <c r="G32" s="415">
        <f t="shared" si="0"/>
        <v>4.7492926231765864</v>
      </c>
      <c r="H32" s="432">
        <v>948.83365149480187</v>
      </c>
      <c r="I32" s="415">
        <v>49.374023053998435</v>
      </c>
      <c r="J32" s="432">
        <v>890.02</v>
      </c>
      <c r="K32" s="432">
        <v>926.8904</v>
      </c>
      <c r="L32" s="415">
        <f t="shared" si="1"/>
        <v>12.503623053998467</v>
      </c>
    </row>
    <row r="33" spans="1:12" s="388" customFormat="1" ht="14.25">
      <c r="A33" s="383">
        <v>22</v>
      </c>
      <c r="B33" s="406" t="s">
        <v>926</v>
      </c>
      <c r="C33" s="415">
        <v>683.41026326450719</v>
      </c>
      <c r="D33" s="415">
        <v>2.8457653550165558</v>
      </c>
      <c r="E33" s="415">
        <v>643.66</v>
      </c>
      <c r="F33" s="415">
        <v>605.54859999999985</v>
      </c>
      <c r="G33" s="415">
        <f t="shared" si="0"/>
        <v>40.957165355016627</v>
      </c>
      <c r="H33" s="432">
        <v>1348.464876185642</v>
      </c>
      <c r="I33" s="415">
        <v>69.259863499978209</v>
      </c>
      <c r="J33" s="432">
        <v>1264.8800000000001</v>
      </c>
      <c r="K33" s="432">
        <v>1331.66</v>
      </c>
      <c r="L33" s="415">
        <f t="shared" si="1"/>
        <v>2.479863499978137</v>
      </c>
    </row>
    <row r="34" spans="1:12" s="388" customFormat="1" ht="14.25">
      <c r="A34" s="383">
        <v>23</v>
      </c>
      <c r="B34" s="406" t="s">
        <v>927</v>
      </c>
      <c r="C34" s="415">
        <v>392.44648029678274</v>
      </c>
      <c r="D34" s="415">
        <v>38.884832588195934</v>
      </c>
      <c r="E34" s="415">
        <v>369.62</v>
      </c>
      <c r="F34" s="415">
        <v>373.53860999999995</v>
      </c>
      <c r="G34" s="415">
        <f t="shared" si="0"/>
        <v>34.96622258819599</v>
      </c>
      <c r="H34" s="432">
        <v>1109.150952804647</v>
      </c>
      <c r="I34" s="415">
        <v>1.0922585155839</v>
      </c>
      <c r="J34" s="432">
        <v>1040.4000000000001</v>
      </c>
      <c r="K34" s="432">
        <v>871.59009000000003</v>
      </c>
      <c r="L34" s="415">
        <f t="shared" si="1"/>
        <v>169.90216851558387</v>
      </c>
    </row>
    <row r="35" spans="1:12" s="388" customFormat="1" ht="14.25">
      <c r="A35" s="383">
        <v>24</v>
      </c>
      <c r="B35" s="406" t="s">
        <v>928</v>
      </c>
      <c r="C35" s="415">
        <v>332.42537881099423</v>
      </c>
      <c r="D35" s="415">
        <v>9.9432314773743045</v>
      </c>
      <c r="E35" s="415">
        <v>313.08999999999997</v>
      </c>
      <c r="F35" s="415">
        <v>313.67974500000003</v>
      </c>
      <c r="G35" s="415">
        <f t="shared" si="0"/>
        <v>9.353486477374247</v>
      </c>
      <c r="H35" s="432">
        <v>795.21134055751861</v>
      </c>
      <c r="I35" s="415">
        <v>3.0123930981885598</v>
      </c>
      <c r="J35" s="432">
        <v>745.92000000000007</v>
      </c>
      <c r="K35" s="432">
        <v>731.91940499999998</v>
      </c>
      <c r="L35" s="415">
        <f t="shared" si="1"/>
        <v>17.012988098188657</v>
      </c>
    </row>
    <row r="36" spans="1:12" s="388" customFormat="1" ht="14.25">
      <c r="A36" s="383">
        <v>25</v>
      </c>
      <c r="B36" s="406" t="s">
        <v>929</v>
      </c>
      <c r="C36" s="415">
        <v>889.27425348349766</v>
      </c>
      <c r="D36" s="415">
        <v>63.883868845266441</v>
      </c>
      <c r="E36" s="415">
        <v>816.86</v>
      </c>
      <c r="F36" s="415">
        <v>855.50985000000014</v>
      </c>
      <c r="G36" s="415">
        <f t="shared" si="0"/>
        <v>25.234018845266291</v>
      </c>
      <c r="H36" s="432">
        <v>2112.2907841686038</v>
      </c>
      <c r="I36" s="415">
        <v>17.785273233663599</v>
      </c>
      <c r="J36" s="432">
        <v>1933.09</v>
      </c>
      <c r="K36" s="432">
        <v>1944.09</v>
      </c>
      <c r="L36" s="415">
        <f t="shared" si="1"/>
        <v>6.7852732336637018</v>
      </c>
    </row>
    <row r="37" spans="1:12" s="388" customFormat="1" ht="14.25">
      <c r="A37" s="383">
        <v>26</v>
      </c>
      <c r="B37" s="406" t="s">
        <v>930</v>
      </c>
      <c r="C37" s="415">
        <v>635.47195206543859</v>
      </c>
      <c r="D37" s="415">
        <v>12.677444189491071</v>
      </c>
      <c r="E37" s="415">
        <v>598.51</v>
      </c>
      <c r="F37" s="415">
        <v>586.85</v>
      </c>
      <c r="G37" s="415">
        <f t="shared" si="0"/>
        <v>24.337444189491066</v>
      </c>
      <c r="H37" s="432">
        <v>1560.8282650732674</v>
      </c>
      <c r="I37" s="415">
        <v>14.879057655267779</v>
      </c>
      <c r="J37" s="432">
        <v>1464.08</v>
      </c>
      <c r="K37" s="432">
        <v>1464.9596500000002</v>
      </c>
      <c r="L37" s="415">
        <f t="shared" si="1"/>
        <v>13.999407655267532</v>
      </c>
    </row>
    <row r="38" spans="1:12" s="388" customFormat="1" ht="14.25">
      <c r="A38" s="383">
        <v>27</v>
      </c>
      <c r="B38" s="406" t="s">
        <v>931</v>
      </c>
      <c r="C38" s="415">
        <v>381.58471011812338</v>
      </c>
      <c r="D38" s="415">
        <v>32.221564298154163</v>
      </c>
      <c r="E38" s="415">
        <v>359.39000000000004</v>
      </c>
      <c r="F38" s="415">
        <v>378.57</v>
      </c>
      <c r="G38" s="415">
        <f t="shared" si="0"/>
        <v>13.041564298154242</v>
      </c>
      <c r="H38" s="432">
        <v>998.91814953667256</v>
      </c>
      <c r="I38" s="415">
        <v>52.03923441610381</v>
      </c>
      <c r="J38" s="432">
        <v>937</v>
      </c>
      <c r="K38" s="432">
        <v>972.59699999999998</v>
      </c>
      <c r="L38" s="415">
        <f t="shared" si="1"/>
        <v>16.442234416103815</v>
      </c>
    </row>
    <row r="39" spans="1:12" s="388" customFormat="1" ht="14.25">
      <c r="A39" s="383">
        <v>28</v>
      </c>
      <c r="B39" s="406" t="s">
        <v>932</v>
      </c>
      <c r="C39" s="415">
        <v>488.65224724578843</v>
      </c>
      <c r="D39" s="415">
        <v>9.6069556713307804</v>
      </c>
      <c r="E39" s="415">
        <v>460.23</v>
      </c>
      <c r="F39" s="415">
        <v>448.50635999999986</v>
      </c>
      <c r="G39" s="415">
        <f t="shared" si="0"/>
        <v>21.330595671330912</v>
      </c>
      <c r="H39" s="432">
        <v>1047.3288999854028</v>
      </c>
      <c r="I39" s="508">
        <v>87.799198808412797</v>
      </c>
      <c r="J39" s="432">
        <v>960.08</v>
      </c>
      <c r="K39" s="432">
        <v>1046.51484</v>
      </c>
      <c r="L39" s="415">
        <f t="shared" si="1"/>
        <v>1.3643588084128169</v>
      </c>
    </row>
    <row r="40" spans="1:12" s="388" customFormat="1" ht="14.25">
      <c r="A40" s="383">
        <v>29</v>
      </c>
      <c r="B40" s="406" t="s">
        <v>933</v>
      </c>
      <c r="C40" s="415">
        <v>293.63940963930042</v>
      </c>
      <c r="D40" s="415">
        <v>53.973197149449248</v>
      </c>
      <c r="E40" s="415">
        <v>271.75900000000001</v>
      </c>
      <c r="F40" s="415">
        <v>321.33415000000002</v>
      </c>
      <c r="G40" s="415">
        <f t="shared" si="0"/>
        <v>4.3980471494492122</v>
      </c>
      <c r="H40" s="432">
        <v>627.75129474191488</v>
      </c>
      <c r="I40" s="415">
        <v>74.247618187773895</v>
      </c>
      <c r="J40" s="432">
        <v>579.51300000000003</v>
      </c>
      <c r="K40" s="432">
        <v>650.87</v>
      </c>
      <c r="L40" s="415">
        <f t="shared" si="1"/>
        <v>2.8906181877739527</v>
      </c>
    </row>
    <row r="41" spans="1:12" s="388" customFormat="1" ht="14.25">
      <c r="A41" s="383">
        <v>30</v>
      </c>
      <c r="B41" s="406" t="s">
        <v>934</v>
      </c>
      <c r="C41" s="415">
        <v>516.8631205250631</v>
      </c>
      <c r="D41" s="415">
        <v>6.7418971289819991</v>
      </c>
      <c r="E41" s="415">
        <v>486.8</v>
      </c>
      <c r="F41" s="415">
        <v>488.54</v>
      </c>
      <c r="G41" s="415">
        <f t="shared" si="0"/>
        <v>5.001897128981966</v>
      </c>
      <c r="H41" s="432">
        <v>1281.3870427076831</v>
      </c>
      <c r="I41" s="415">
        <v>21.856127954709901</v>
      </c>
      <c r="J41" s="432">
        <v>1201.96</v>
      </c>
      <c r="K41" s="432">
        <v>1216.5307</v>
      </c>
      <c r="L41" s="415">
        <f t="shared" si="1"/>
        <v>7.2854279547098031</v>
      </c>
    </row>
    <row r="42" spans="1:12" s="388" customFormat="1" ht="14.25">
      <c r="A42" s="383">
        <v>31</v>
      </c>
      <c r="B42" s="406" t="s">
        <v>935</v>
      </c>
      <c r="C42" s="415">
        <v>323.46415297444639</v>
      </c>
      <c r="D42" s="415">
        <v>50.332002398035208</v>
      </c>
      <c r="E42" s="415">
        <v>304.65000000000003</v>
      </c>
      <c r="F42" s="415">
        <v>288.09634499999993</v>
      </c>
      <c r="G42" s="415">
        <f t="shared" si="0"/>
        <v>66.885657398035335</v>
      </c>
      <c r="H42" s="432">
        <v>743.21855704321376</v>
      </c>
      <c r="I42" s="415">
        <v>17.272261444119557</v>
      </c>
      <c r="J42" s="432">
        <v>697.15</v>
      </c>
      <c r="K42" s="432">
        <v>672.22480500000006</v>
      </c>
      <c r="L42" s="415">
        <f t="shared" si="1"/>
        <v>42.197456444119439</v>
      </c>
    </row>
    <row r="43" spans="1:12" s="388" customFormat="1" ht="14.25">
      <c r="A43" s="383">
        <v>32</v>
      </c>
      <c r="B43" s="406" t="s">
        <v>936</v>
      </c>
      <c r="C43" s="415">
        <v>363.56670034961405</v>
      </c>
      <c r="D43" s="415">
        <v>5.0160264717922001</v>
      </c>
      <c r="E43" s="415">
        <v>342.42</v>
      </c>
      <c r="F43" s="415">
        <v>328.27486499999998</v>
      </c>
      <c r="G43" s="415">
        <f t="shared" si="0"/>
        <v>19.161161471792241</v>
      </c>
      <c r="H43" s="432">
        <v>846.32993743082</v>
      </c>
      <c r="I43" s="415">
        <v>1.9834966211580451</v>
      </c>
      <c r="J43" s="432">
        <v>793.87</v>
      </c>
      <c r="K43" s="432">
        <v>765.97468500000002</v>
      </c>
      <c r="L43" s="415">
        <f t="shared" si="1"/>
        <v>29.878811621157979</v>
      </c>
    </row>
    <row r="44" spans="1:12" ht="14.25">
      <c r="A44" s="383">
        <v>33</v>
      </c>
      <c r="B44" s="406" t="s">
        <v>937</v>
      </c>
      <c r="C44" s="415">
        <v>986.106456835769</v>
      </c>
      <c r="D44" s="415">
        <v>4.3737291660463873</v>
      </c>
      <c r="E44" s="415">
        <v>928.75</v>
      </c>
      <c r="F44" s="415">
        <v>924.90281999999979</v>
      </c>
      <c r="G44" s="415">
        <f t="shared" si="0"/>
        <v>8.2209091660465674</v>
      </c>
      <c r="H44" s="432">
        <v>2393.5230230669754</v>
      </c>
      <c r="I44" s="415">
        <v>3.3094188243581737</v>
      </c>
      <c r="J44" s="432">
        <v>2245.16</v>
      </c>
      <c r="K44" s="432">
        <v>2158.1065800000001</v>
      </c>
      <c r="L44" s="415">
        <f t="shared" si="1"/>
        <v>90.362838824357823</v>
      </c>
    </row>
    <row r="45" spans="1:12">
      <c r="A45" s="3" t="s">
        <v>19</v>
      </c>
      <c r="B45" s="18"/>
      <c r="C45" s="551">
        <f>SUM(C12:C44)</f>
        <v>18686.290000000005</v>
      </c>
      <c r="D45" s="415">
        <f>SUM(D12:D44)</f>
        <v>1086.8853486026323</v>
      </c>
      <c r="E45" s="415">
        <f>SUM(E12:E44)</f>
        <v>16928.078999999998</v>
      </c>
      <c r="F45" s="415">
        <f t="shared" ref="F45:L45" si="2">SUM(F12:F44)</f>
        <v>16493.670390000003</v>
      </c>
      <c r="G45" s="415">
        <f t="shared" si="2"/>
        <v>1521.2939586026328</v>
      </c>
      <c r="H45" s="415">
        <f t="shared" si="2"/>
        <v>43601.369999999995</v>
      </c>
      <c r="I45" s="415">
        <f t="shared" si="2"/>
        <v>1614.0245886564339</v>
      </c>
      <c r="J45" s="415">
        <f t="shared" si="2"/>
        <v>39925.017999999996</v>
      </c>
      <c r="K45" s="415">
        <f t="shared" si="2"/>
        <v>38768.360910000018</v>
      </c>
      <c r="L45" s="415">
        <f t="shared" si="2"/>
        <v>2770.6816786564336</v>
      </c>
    </row>
    <row r="46" spans="1:12">
      <c r="A46" s="20" t="s">
        <v>667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5.75" customHeight="1">
      <c r="A48" s="14"/>
      <c r="B48" s="14"/>
      <c r="C48" s="14"/>
      <c r="D48" s="466"/>
      <c r="E48" s="14"/>
      <c r="F48" s="14"/>
      <c r="G48" s="14"/>
      <c r="H48" s="14"/>
      <c r="I48" s="14"/>
      <c r="J48" s="14"/>
      <c r="K48" s="14"/>
      <c r="L48" s="14"/>
    </row>
    <row r="49" spans="1:13" ht="14.25" customHeight="1">
      <c r="A49" s="617" t="s">
        <v>13</v>
      </c>
      <c r="B49" s="617"/>
      <c r="C49" s="617"/>
      <c r="D49" s="617"/>
      <c r="E49" s="617"/>
      <c r="F49" s="617"/>
      <c r="G49" s="617"/>
      <c r="H49" s="617"/>
      <c r="I49" s="617"/>
      <c r="J49" s="617"/>
      <c r="K49" s="617"/>
      <c r="L49" s="617"/>
    </row>
    <row r="50" spans="1:13">
      <c r="A50" s="617" t="s">
        <v>14</v>
      </c>
      <c r="B50" s="617"/>
      <c r="C50" s="617"/>
      <c r="D50" s="617"/>
      <c r="E50" s="617"/>
      <c r="F50" s="617"/>
      <c r="G50" s="617"/>
      <c r="H50" s="617"/>
      <c r="I50" s="617"/>
      <c r="J50" s="617"/>
      <c r="K50" s="617"/>
      <c r="L50" s="617"/>
    </row>
    <row r="51" spans="1:13">
      <c r="A51" s="617" t="s">
        <v>20</v>
      </c>
      <c r="B51" s="617"/>
      <c r="C51" s="617"/>
      <c r="D51" s="617"/>
      <c r="E51" s="617"/>
      <c r="F51" s="617"/>
      <c r="G51" s="617"/>
      <c r="H51" s="617"/>
      <c r="I51" s="617"/>
      <c r="J51" s="617"/>
      <c r="K51" s="617"/>
      <c r="L51" s="617"/>
    </row>
    <row r="52" spans="1:13">
      <c r="A52" s="14" t="s">
        <v>23</v>
      </c>
      <c r="B52" s="14"/>
      <c r="C52" s="14"/>
      <c r="D52" s="14"/>
      <c r="E52" s="14"/>
      <c r="F52" s="14"/>
      <c r="J52" s="600" t="s">
        <v>86</v>
      </c>
      <c r="K52" s="600"/>
      <c r="L52" s="600"/>
      <c r="M52" s="600"/>
    </row>
    <row r="53" spans="1:13">
      <c r="A53" s="14"/>
      <c r="F53" s="413"/>
    </row>
    <row r="54" spans="1:13">
      <c r="A54" s="696"/>
      <c r="B54" s="696"/>
      <c r="C54" s="696"/>
      <c r="D54" s="696"/>
      <c r="E54" s="696"/>
      <c r="F54" s="696"/>
      <c r="G54" s="696"/>
      <c r="H54" s="696"/>
      <c r="I54" s="696"/>
      <c r="J54" s="696"/>
      <c r="K54" s="696"/>
      <c r="L54" s="696"/>
    </row>
    <row r="55" spans="1:13" ht="15">
      <c r="C55" s="501"/>
      <c r="D55" s="501"/>
      <c r="E55" s="501"/>
      <c r="F55" s="501"/>
    </row>
    <row r="56" spans="1:13">
      <c r="F56" s="413"/>
      <c r="G56" s="413"/>
    </row>
  </sheetData>
  <mergeCells count="16">
    <mergeCell ref="F7:L7"/>
    <mergeCell ref="A7:B7"/>
    <mergeCell ref="L1:M1"/>
    <mergeCell ref="A2:L2"/>
    <mergeCell ref="A3:L3"/>
    <mergeCell ref="A5:L5"/>
    <mergeCell ref="I8:L8"/>
    <mergeCell ref="A51:L51"/>
    <mergeCell ref="A54:L54"/>
    <mergeCell ref="A9:A10"/>
    <mergeCell ref="B9:B10"/>
    <mergeCell ref="C9:G9"/>
    <mergeCell ref="H9:L9"/>
    <mergeCell ref="A49:L49"/>
    <mergeCell ref="A50:L50"/>
    <mergeCell ref="J52:M52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1" orientation="landscape" r:id="rId1"/>
  <rowBreaks count="1" manualBreakCount="1">
    <brk id="5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topLeftCell="C19" zoomScaleSheetLayoutView="80" workbookViewId="0">
      <selection activeCell="N1" sqref="N1:Z1048576"/>
    </sheetView>
  </sheetViews>
  <sheetFormatPr defaultRowHeight="12.75"/>
  <cols>
    <col min="1" max="1" width="5.7109375" style="147" customWidth="1"/>
    <col min="2" max="2" width="14.28515625" style="147" customWidth="1"/>
    <col min="3" max="3" width="13" style="147" customWidth="1"/>
    <col min="4" max="4" width="12" style="147" customWidth="1"/>
    <col min="5" max="5" width="12.42578125" style="147" customWidth="1"/>
    <col min="6" max="6" width="12.7109375" style="147" customWidth="1"/>
    <col min="7" max="7" width="13.140625" style="147" customWidth="1"/>
    <col min="8" max="8" width="12.7109375" style="147" customWidth="1"/>
    <col min="9" max="9" width="12.140625" style="147" customWidth="1"/>
    <col min="10" max="10" width="12.140625" style="289" customWidth="1"/>
    <col min="11" max="11" width="16.5703125" style="147" customWidth="1"/>
    <col min="12" max="12" width="13.140625" style="147" customWidth="1"/>
    <col min="13" max="13" width="12.7109375" style="147" customWidth="1"/>
    <col min="14" max="16384" width="9.140625" style="147"/>
  </cols>
  <sheetData>
    <row r="1" spans="1:13">
      <c r="K1" s="596" t="s">
        <v>210</v>
      </c>
      <c r="L1" s="596"/>
      <c r="M1" s="596"/>
    </row>
    <row r="2" spans="1:13" ht="12.75" customHeight="1"/>
    <row r="3" spans="1:13" ht="15.75">
      <c r="B3" s="712" t="s">
        <v>0</v>
      </c>
      <c r="C3" s="712"/>
      <c r="D3" s="712"/>
      <c r="E3" s="712"/>
      <c r="F3" s="712"/>
      <c r="G3" s="712"/>
      <c r="H3" s="712"/>
      <c r="I3" s="712"/>
      <c r="J3" s="712"/>
      <c r="K3" s="712"/>
    </row>
    <row r="4" spans="1:13" ht="20.25">
      <c r="B4" s="713" t="s">
        <v>753</v>
      </c>
      <c r="C4" s="713"/>
      <c r="D4" s="713"/>
      <c r="E4" s="713"/>
      <c r="F4" s="713"/>
      <c r="G4" s="713"/>
      <c r="H4" s="713"/>
      <c r="I4" s="713"/>
      <c r="J4" s="713"/>
      <c r="K4" s="713"/>
    </row>
    <row r="5" spans="1:13" ht="10.5" customHeight="1"/>
    <row r="6" spans="1:13" ht="15.75">
      <c r="A6" s="371" t="s">
        <v>820</v>
      </c>
      <c r="B6" s="271"/>
      <c r="C6" s="271"/>
      <c r="D6" s="271"/>
      <c r="E6" s="271"/>
      <c r="F6" s="271"/>
      <c r="G6" s="271"/>
      <c r="H6" s="271"/>
      <c r="I6" s="271"/>
      <c r="J6" s="290"/>
      <c r="K6" s="271"/>
    </row>
    <row r="7" spans="1:13" ht="15.75">
      <c r="B7" s="148"/>
      <c r="C7" s="148"/>
      <c r="D7" s="148"/>
      <c r="E7" s="148"/>
      <c r="F7" s="148"/>
      <c r="G7" s="148"/>
      <c r="H7" s="148"/>
      <c r="L7" s="717" t="s">
        <v>191</v>
      </c>
      <c r="M7" s="717"/>
    </row>
    <row r="8" spans="1:13" ht="15.75">
      <c r="C8" s="148"/>
      <c r="D8" s="148"/>
      <c r="E8" s="148"/>
      <c r="F8" s="148"/>
      <c r="G8" s="684" t="s">
        <v>961</v>
      </c>
      <c r="H8" s="684"/>
      <c r="I8" s="684"/>
      <c r="J8" s="684"/>
      <c r="K8" s="684"/>
      <c r="L8" s="684"/>
      <c r="M8" s="684"/>
    </row>
    <row r="9" spans="1:13">
      <c r="A9" s="707" t="s">
        <v>26</v>
      </c>
      <c r="B9" s="711" t="s">
        <v>3</v>
      </c>
      <c r="C9" s="710" t="s">
        <v>859</v>
      </c>
      <c r="D9" s="710" t="s">
        <v>835</v>
      </c>
      <c r="E9" s="710" t="s">
        <v>224</v>
      </c>
      <c r="F9" s="710" t="s">
        <v>223</v>
      </c>
      <c r="G9" s="710"/>
      <c r="H9" s="710" t="s">
        <v>188</v>
      </c>
      <c r="I9" s="710"/>
      <c r="J9" s="714" t="s">
        <v>438</v>
      </c>
      <c r="K9" s="710" t="s">
        <v>190</v>
      </c>
      <c r="L9" s="710" t="s">
        <v>415</v>
      </c>
      <c r="M9" s="710" t="s">
        <v>238</v>
      </c>
    </row>
    <row r="10" spans="1:13">
      <c r="A10" s="708"/>
      <c r="B10" s="711"/>
      <c r="C10" s="710"/>
      <c r="D10" s="710"/>
      <c r="E10" s="710"/>
      <c r="F10" s="710"/>
      <c r="G10" s="710"/>
      <c r="H10" s="710"/>
      <c r="I10" s="710"/>
      <c r="J10" s="715"/>
      <c r="K10" s="710"/>
      <c r="L10" s="710"/>
      <c r="M10" s="710"/>
    </row>
    <row r="11" spans="1:13" ht="41.25" customHeight="1">
      <c r="A11" s="709"/>
      <c r="B11" s="711"/>
      <c r="C11" s="710"/>
      <c r="D11" s="710"/>
      <c r="E11" s="710"/>
      <c r="F11" s="149" t="s">
        <v>189</v>
      </c>
      <c r="G11" s="149" t="s">
        <v>239</v>
      </c>
      <c r="H11" s="149" t="s">
        <v>189</v>
      </c>
      <c r="I11" s="149" t="s">
        <v>239</v>
      </c>
      <c r="J11" s="716"/>
      <c r="K11" s="710"/>
      <c r="L11" s="710"/>
      <c r="M11" s="710"/>
    </row>
    <row r="12" spans="1:13">
      <c r="A12" s="155">
        <v>1</v>
      </c>
      <c r="B12" s="155">
        <v>2</v>
      </c>
      <c r="C12" s="155">
        <v>3</v>
      </c>
      <c r="D12" s="155">
        <v>4</v>
      </c>
      <c r="E12" s="155">
        <v>5</v>
      </c>
      <c r="F12" s="155">
        <v>6</v>
      </c>
      <c r="G12" s="155">
        <v>7</v>
      </c>
      <c r="H12" s="155">
        <v>8</v>
      </c>
      <c r="I12" s="155">
        <v>9</v>
      </c>
      <c r="J12" s="291"/>
      <c r="K12" s="155">
        <v>10</v>
      </c>
      <c r="L12" s="174">
        <v>11</v>
      </c>
      <c r="M12" s="174">
        <v>12</v>
      </c>
    </row>
    <row r="13" spans="1:13" ht="15.75">
      <c r="A13" s="154">
        <v>1</v>
      </c>
      <c r="B13" s="406" t="s">
        <v>905</v>
      </c>
      <c r="C13" s="467">
        <v>109.94364272034576</v>
      </c>
      <c r="D13" s="467">
        <v>-41.831175204969398</v>
      </c>
      <c r="E13" s="467">
        <v>97.93</v>
      </c>
      <c r="F13" s="467">
        <v>4570.34</v>
      </c>
      <c r="G13" s="467">
        <v>104.5976</v>
      </c>
      <c r="H13" s="467">
        <v>4570.34</v>
      </c>
      <c r="I13" s="467">
        <v>104.5976</v>
      </c>
      <c r="J13" s="426"/>
      <c r="K13" s="467">
        <f>D13+E13-I13</f>
        <v>-48.498775204969391</v>
      </c>
      <c r="L13" s="467">
        <v>-41.831175204969398</v>
      </c>
      <c r="M13" s="467">
        <v>-41.831175204969398</v>
      </c>
    </row>
    <row r="14" spans="1:13" ht="15.75">
      <c r="A14" s="154">
        <v>2</v>
      </c>
      <c r="B14" s="406" t="s">
        <v>906</v>
      </c>
      <c r="C14" s="467">
        <v>131.87727204845393</v>
      </c>
      <c r="D14" s="467">
        <v>-29.710237849864669</v>
      </c>
      <c r="E14" s="467">
        <v>180.59</v>
      </c>
      <c r="F14" s="467">
        <v>5239.8</v>
      </c>
      <c r="G14" s="467">
        <v>117.2285</v>
      </c>
      <c r="H14" s="467">
        <v>5239.8</v>
      </c>
      <c r="I14" s="467">
        <v>117.2285</v>
      </c>
      <c r="J14" s="426"/>
      <c r="K14" s="467">
        <f t="shared" ref="K14:K45" si="0">D14+E14-I14</f>
        <v>33.651262150135324</v>
      </c>
      <c r="L14" s="467">
        <v>-29.710237849864669</v>
      </c>
      <c r="M14" s="467">
        <v>-29.710237849864669</v>
      </c>
    </row>
    <row r="15" spans="1:13" ht="15.75">
      <c r="A15" s="154">
        <v>3</v>
      </c>
      <c r="B15" s="406" t="s">
        <v>907</v>
      </c>
      <c r="C15" s="467">
        <v>114.00629017572149</v>
      </c>
      <c r="D15" s="467">
        <v>57.422728061826845</v>
      </c>
      <c r="E15" s="467">
        <v>68.19</v>
      </c>
      <c r="F15" s="467">
        <v>4041.7699999999995</v>
      </c>
      <c r="G15" s="467">
        <v>92.764899999999983</v>
      </c>
      <c r="H15" s="467">
        <v>4041.7699999999995</v>
      </c>
      <c r="I15" s="467">
        <v>92.764899999999983</v>
      </c>
      <c r="J15" s="426"/>
      <c r="K15" s="467">
        <f t="shared" si="0"/>
        <v>32.84782806182686</v>
      </c>
      <c r="L15" s="467">
        <v>0</v>
      </c>
      <c r="M15" s="467">
        <v>0</v>
      </c>
    </row>
    <row r="16" spans="1:13" ht="15.75">
      <c r="A16" s="154">
        <v>4</v>
      </c>
      <c r="B16" s="406" t="s">
        <v>908</v>
      </c>
      <c r="C16" s="467">
        <v>126.38280177770142</v>
      </c>
      <c r="D16" s="467">
        <v>-33.212837290626076</v>
      </c>
      <c r="E16" s="467">
        <v>52.95</v>
      </c>
      <c r="F16" s="467">
        <v>5187.5199999999995</v>
      </c>
      <c r="G16" s="467">
        <v>120.23739999999998</v>
      </c>
      <c r="H16" s="467">
        <v>5187.5199999999995</v>
      </c>
      <c r="I16" s="467">
        <v>120.23739999999998</v>
      </c>
      <c r="J16" s="426"/>
      <c r="K16" s="467">
        <f t="shared" si="0"/>
        <v>-100.50023729062605</v>
      </c>
      <c r="L16" s="467">
        <v>-33.212837290626076</v>
      </c>
      <c r="M16" s="467">
        <v>-33.212837290626076</v>
      </c>
    </row>
    <row r="17" spans="1:13" ht="15.75">
      <c r="A17" s="154">
        <v>5</v>
      </c>
      <c r="B17" s="406" t="s">
        <v>909</v>
      </c>
      <c r="C17" s="467">
        <v>229.16270553466518</v>
      </c>
      <c r="D17" s="467">
        <v>41.055618021323369</v>
      </c>
      <c r="E17" s="467">
        <v>450.18999999999994</v>
      </c>
      <c r="F17" s="467">
        <v>9383.09</v>
      </c>
      <c r="G17" s="467">
        <v>218.01959999999997</v>
      </c>
      <c r="H17" s="467">
        <v>9383.09</v>
      </c>
      <c r="I17" s="467">
        <v>218.01959999999997</v>
      </c>
      <c r="J17" s="426"/>
      <c r="K17" s="467">
        <f t="shared" si="0"/>
        <v>273.22601802132334</v>
      </c>
      <c r="L17" s="467">
        <v>0</v>
      </c>
      <c r="M17" s="467">
        <v>0</v>
      </c>
    </row>
    <row r="18" spans="1:13" s="151" customFormat="1" ht="15">
      <c r="A18" s="154">
        <v>6</v>
      </c>
      <c r="B18" s="406" t="s">
        <v>910</v>
      </c>
      <c r="C18" s="468">
        <v>95.130446600228666</v>
      </c>
      <c r="D18" s="468">
        <v>26.343230094265948</v>
      </c>
      <c r="E18" s="468">
        <v>69.900000000000006</v>
      </c>
      <c r="F18" s="468">
        <v>3882.7</v>
      </c>
      <c r="G18" s="468">
        <v>90.5047</v>
      </c>
      <c r="H18" s="468">
        <v>3882.7</v>
      </c>
      <c r="I18" s="468">
        <v>90.5047</v>
      </c>
      <c r="J18" s="470"/>
      <c r="K18" s="467">
        <f t="shared" si="0"/>
        <v>5.7385300942659541</v>
      </c>
      <c r="L18" s="467">
        <v>0</v>
      </c>
      <c r="M18" s="467">
        <v>0</v>
      </c>
    </row>
    <row r="19" spans="1:13" s="151" customFormat="1" ht="15">
      <c r="A19" s="154">
        <v>7</v>
      </c>
      <c r="B19" s="406" t="s">
        <v>911</v>
      </c>
      <c r="C19" s="468">
        <v>141.95122084074043</v>
      </c>
      <c r="D19" s="468">
        <v>39.743911127195446</v>
      </c>
      <c r="E19" s="468">
        <v>129.16</v>
      </c>
      <c r="F19" s="468">
        <v>5902.18</v>
      </c>
      <c r="G19" s="468">
        <v>135.0488</v>
      </c>
      <c r="H19" s="468">
        <v>5902.18</v>
      </c>
      <c r="I19" s="468">
        <v>135.0488</v>
      </c>
      <c r="J19" s="470"/>
      <c r="K19" s="467">
        <f t="shared" si="0"/>
        <v>33.855111127195443</v>
      </c>
      <c r="L19" s="467">
        <v>0</v>
      </c>
      <c r="M19" s="467">
        <v>0</v>
      </c>
    </row>
    <row r="20" spans="1:13" ht="15.75" customHeight="1">
      <c r="A20" s="154">
        <v>8</v>
      </c>
      <c r="B20" s="406" t="s">
        <v>912</v>
      </c>
      <c r="C20" s="467">
        <v>89.065959068590189</v>
      </c>
      <c r="D20" s="467">
        <v>-15.25999640191074</v>
      </c>
      <c r="E20" s="467">
        <v>52.77</v>
      </c>
      <c r="F20" s="469">
        <v>3327</v>
      </c>
      <c r="G20" s="469">
        <v>77.509799999999998</v>
      </c>
      <c r="H20" s="469">
        <v>3327</v>
      </c>
      <c r="I20" s="469">
        <v>77.509799999999998</v>
      </c>
      <c r="J20" s="427"/>
      <c r="K20" s="467">
        <f t="shared" si="0"/>
        <v>-39.999796401910736</v>
      </c>
      <c r="L20" s="467">
        <v>-15.25999640191074</v>
      </c>
      <c r="M20" s="467">
        <v>-15.25999640191074</v>
      </c>
    </row>
    <row r="21" spans="1:13" ht="15.75" customHeight="1">
      <c r="A21" s="154">
        <v>9</v>
      </c>
      <c r="B21" s="406" t="s">
        <v>913</v>
      </c>
      <c r="C21" s="467">
        <v>56.9537954467053</v>
      </c>
      <c r="D21" s="467">
        <v>-25.64430287738163</v>
      </c>
      <c r="E21" s="467">
        <v>59.89</v>
      </c>
      <c r="F21" s="469">
        <v>2378.67</v>
      </c>
      <c r="G21" s="469">
        <v>54.184400000000004</v>
      </c>
      <c r="H21" s="469">
        <v>2378.67</v>
      </c>
      <c r="I21" s="469">
        <v>54.184400000000004</v>
      </c>
      <c r="J21" s="427"/>
      <c r="K21" s="467">
        <f t="shared" si="0"/>
        <v>-19.938702877381637</v>
      </c>
      <c r="L21" s="467">
        <v>-25.64430287738163</v>
      </c>
      <c r="M21" s="467">
        <v>-25.64430287738163</v>
      </c>
    </row>
    <row r="22" spans="1:13" ht="15.75" customHeight="1">
      <c r="A22" s="154">
        <v>10</v>
      </c>
      <c r="B22" s="406" t="s">
        <v>914</v>
      </c>
      <c r="C22" s="467">
        <v>69.181364681236317</v>
      </c>
      <c r="D22" s="467">
        <v>-1.5368712425313902E-2</v>
      </c>
      <c r="E22" s="467">
        <v>93.11999999999999</v>
      </c>
      <c r="F22" s="469">
        <v>2830.6</v>
      </c>
      <c r="G22" s="469">
        <v>65.817399999999992</v>
      </c>
      <c r="H22" s="469">
        <v>2830.6</v>
      </c>
      <c r="I22" s="469">
        <v>65.817399999999992</v>
      </c>
      <c r="J22" s="428"/>
      <c r="K22" s="467">
        <f t="shared" si="0"/>
        <v>27.287231287574684</v>
      </c>
      <c r="L22" s="467">
        <v>-1.5368712425313902E-2</v>
      </c>
      <c r="M22" s="467">
        <v>-1.5368712425313902E-2</v>
      </c>
    </row>
    <row r="23" spans="1:13" ht="15.75" customHeight="1">
      <c r="A23" s="154">
        <v>11</v>
      </c>
      <c r="B23" s="406" t="s">
        <v>915</v>
      </c>
      <c r="C23" s="467">
        <v>89.11777881957984</v>
      </c>
      <c r="D23" s="467">
        <v>-2.1207518800515714</v>
      </c>
      <c r="E23" s="467">
        <v>82.470000000000013</v>
      </c>
      <c r="F23" s="469">
        <v>3644.65</v>
      </c>
      <c r="G23" s="469">
        <v>84.784399999999991</v>
      </c>
      <c r="H23" s="469">
        <v>3644.65</v>
      </c>
      <c r="I23" s="469">
        <v>84.784399999999991</v>
      </c>
      <c r="J23" s="428"/>
      <c r="K23" s="467">
        <f t="shared" si="0"/>
        <v>-4.4351518800515493</v>
      </c>
      <c r="L23" s="467">
        <v>-2.1207518800515714</v>
      </c>
      <c r="M23" s="467">
        <v>-2.1207518800515714</v>
      </c>
    </row>
    <row r="24" spans="1:13" ht="15.75" customHeight="1">
      <c r="A24" s="154">
        <v>12</v>
      </c>
      <c r="B24" s="406" t="s">
        <v>916</v>
      </c>
      <c r="C24" s="467">
        <v>61.117139294470626</v>
      </c>
      <c r="D24" s="467">
        <v>7.2732200428646649</v>
      </c>
      <c r="E24" s="467">
        <v>64.09</v>
      </c>
      <c r="F24" s="469">
        <v>2510.06</v>
      </c>
      <c r="G24" s="469">
        <v>58.145300000000006</v>
      </c>
      <c r="H24" s="469">
        <v>2510.06</v>
      </c>
      <c r="I24" s="469">
        <v>58.145300000000006</v>
      </c>
      <c r="J24" s="428"/>
      <c r="K24" s="467">
        <f t="shared" si="0"/>
        <v>13.217920042864662</v>
      </c>
      <c r="L24" s="467">
        <v>0</v>
      </c>
      <c r="M24" s="467">
        <v>0</v>
      </c>
    </row>
    <row r="25" spans="1:13" ht="15.75" customHeight="1">
      <c r="A25" s="154">
        <v>13</v>
      </c>
      <c r="B25" s="406" t="s">
        <v>917</v>
      </c>
      <c r="C25" s="467">
        <v>72.269212196089057</v>
      </c>
      <c r="D25" s="467">
        <v>-31.184742841782153</v>
      </c>
      <c r="E25" s="467">
        <v>39.06</v>
      </c>
      <c r="F25" s="469">
        <v>2986.5</v>
      </c>
      <c r="G25" s="469">
        <v>68.755099999999999</v>
      </c>
      <c r="H25" s="469">
        <v>2986.5</v>
      </c>
      <c r="I25" s="469">
        <v>68.755099999999999</v>
      </c>
      <c r="J25" s="428"/>
      <c r="K25" s="467">
        <f t="shared" si="0"/>
        <v>-60.87984284178215</v>
      </c>
      <c r="L25" s="467">
        <v>-31.184742841782153</v>
      </c>
      <c r="M25" s="467">
        <v>-31.184742841782153</v>
      </c>
    </row>
    <row r="26" spans="1:13" ht="15.75" customHeight="1">
      <c r="A26" s="154">
        <v>14</v>
      </c>
      <c r="B26" s="406" t="s">
        <v>918</v>
      </c>
      <c r="C26" s="467">
        <v>114.29723758087219</v>
      </c>
      <c r="D26" s="467">
        <v>13.890027820259007</v>
      </c>
      <c r="E26" s="467">
        <v>51.2</v>
      </c>
      <c r="F26" s="469">
        <v>3429.74</v>
      </c>
      <c r="G26" s="469">
        <v>77.981799999999993</v>
      </c>
      <c r="H26" s="469">
        <v>3429.74</v>
      </c>
      <c r="I26" s="469">
        <v>77.981799999999993</v>
      </c>
      <c r="J26" s="428"/>
      <c r="K26" s="467">
        <f t="shared" si="0"/>
        <v>-12.891772179740983</v>
      </c>
      <c r="L26" s="467">
        <v>0</v>
      </c>
      <c r="M26" s="467">
        <v>0</v>
      </c>
    </row>
    <row r="27" spans="1:13" ht="15.75" customHeight="1">
      <c r="A27" s="154">
        <v>15</v>
      </c>
      <c r="B27" s="406" t="s">
        <v>919</v>
      </c>
      <c r="C27" s="467">
        <v>95.32237938989816</v>
      </c>
      <c r="D27" s="467">
        <v>-9.866253306391549</v>
      </c>
      <c r="E27" s="467">
        <v>85.42</v>
      </c>
      <c r="F27" s="469">
        <v>4028.05</v>
      </c>
      <c r="G27" s="469">
        <v>90.687299999999993</v>
      </c>
      <c r="H27" s="469">
        <v>4028.05</v>
      </c>
      <c r="I27" s="469">
        <v>90.687299999999993</v>
      </c>
      <c r="J27" s="428"/>
      <c r="K27" s="467">
        <f t="shared" si="0"/>
        <v>-15.133553306391548</v>
      </c>
      <c r="L27" s="467">
        <v>-9.866253306391549</v>
      </c>
      <c r="M27" s="467">
        <v>-9.866253306391549</v>
      </c>
    </row>
    <row r="28" spans="1:13" ht="15.75" customHeight="1">
      <c r="A28" s="154">
        <v>16</v>
      </c>
      <c r="B28" s="406" t="s">
        <v>920</v>
      </c>
      <c r="C28" s="467">
        <v>52.936871301026301</v>
      </c>
      <c r="D28" s="467">
        <v>-20.629210590297326</v>
      </c>
      <c r="E28" s="467">
        <v>60.8</v>
      </c>
      <c r="F28" s="469">
        <v>2140.63</v>
      </c>
      <c r="G28" s="469">
        <v>50.362800000000007</v>
      </c>
      <c r="H28" s="469">
        <v>2140.63</v>
      </c>
      <c r="I28" s="469">
        <v>50.362800000000007</v>
      </c>
      <c r="J28" s="428"/>
      <c r="K28" s="467">
        <f t="shared" si="0"/>
        <v>-10.192010590297336</v>
      </c>
      <c r="L28" s="467">
        <v>-20.629210590297326</v>
      </c>
      <c r="M28" s="467">
        <v>-20.629210590297326</v>
      </c>
    </row>
    <row r="29" spans="1:13" ht="15.75" customHeight="1">
      <c r="A29" s="154">
        <v>17</v>
      </c>
      <c r="B29" s="406" t="s">
        <v>921</v>
      </c>
      <c r="C29" s="467">
        <v>142.61773005174499</v>
      </c>
      <c r="D29" s="467">
        <v>52.540969421508635</v>
      </c>
      <c r="E29" s="467">
        <v>140.26999999999998</v>
      </c>
      <c r="F29" s="469">
        <v>5877.77</v>
      </c>
      <c r="G29" s="469">
        <v>135.68289999999999</v>
      </c>
      <c r="H29" s="469">
        <v>5877.77</v>
      </c>
      <c r="I29" s="469">
        <v>135.68289999999999</v>
      </c>
      <c r="J29" s="428"/>
      <c r="K29" s="467">
        <f t="shared" si="0"/>
        <v>57.128069421508627</v>
      </c>
      <c r="L29" s="467">
        <v>0</v>
      </c>
      <c r="M29" s="467">
        <v>0</v>
      </c>
    </row>
    <row r="30" spans="1:13" ht="15.75" customHeight="1">
      <c r="A30" s="154">
        <v>18</v>
      </c>
      <c r="B30" s="406" t="s">
        <v>922</v>
      </c>
      <c r="C30" s="467">
        <v>58.095721967499138</v>
      </c>
      <c r="D30" s="467">
        <v>15.945815735510479</v>
      </c>
      <c r="E30" s="467">
        <v>42.27</v>
      </c>
      <c r="F30" s="469">
        <v>1812.4</v>
      </c>
      <c r="G30" s="469">
        <v>41.631699999999995</v>
      </c>
      <c r="H30" s="469">
        <v>1812.4</v>
      </c>
      <c r="I30" s="469">
        <v>41.631699999999995</v>
      </c>
      <c r="J30" s="428"/>
      <c r="K30" s="467">
        <f t="shared" si="0"/>
        <v>16.584115735510487</v>
      </c>
      <c r="L30" s="467">
        <v>0</v>
      </c>
      <c r="M30" s="467">
        <v>0</v>
      </c>
    </row>
    <row r="31" spans="1:13" ht="15.75" customHeight="1">
      <c r="A31" s="154">
        <v>19</v>
      </c>
      <c r="B31" s="406" t="s">
        <v>923</v>
      </c>
      <c r="C31" s="467">
        <v>126.99854234828408</v>
      </c>
      <c r="D31" s="467">
        <v>24.297379076230115</v>
      </c>
      <c r="E31" s="467">
        <v>101.25</v>
      </c>
      <c r="F31" s="469">
        <v>5182.3050000000003</v>
      </c>
      <c r="G31" s="469">
        <v>118.7533</v>
      </c>
      <c r="H31" s="469">
        <v>5182.3050000000003</v>
      </c>
      <c r="I31" s="469">
        <v>118.7533</v>
      </c>
      <c r="J31" s="428"/>
      <c r="K31" s="467">
        <f t="shared" si="0"/>
        <v>6.7940790762301191</v>
      </c>
      <c r="L31" s="467">
        <v>0</v>
      </c>
      <c r="M31" s="467">
        <v>0</v>
      </c>
    </row>
    <row r="32" spans="1:13" ht="15.75" customHeight="1">
      <c r="A32" s="154">
        <v>20</v>
      </c>
      <c r="B32" s="406" t="s">
        <v>924</v>
      </c>
      <c r="C32" s="467">
        <v>70.897092460959954</v>
      </c>
      <c r="D32" s="467">
        <v>56.577718310114989</v>
      </c>
      <c r="E32" s="467">
        <v>76.75</v>
      </c>
      <c r="F32" s="469">
        <v>2925.26</v>
      </c>
      <c r="G32" s="469">
        <v>67.449700000000007</v>
      </c>
      <c r="H32" s="469">
        <v>2925.26</v>
      </c>
      <c r="I32" s="469">
        <v>67.449700000000007</v>
      </c>
      <c r="J32" s="428"/>
      <c r="K32" s="467">
        <f t="shared" si="0"/>
        <v>65.878018310114982</v>
      </c>
      <c r="L32" s="467">
        <v>0</v>
      </c>
      <c r="M32" s="467">
        <v>0</v>
      </c>
    </row>
    <row r="33" spans="1:13" ht="15.75" customHeight="1">
      <c r="A33" s="154">
        <v>21</v>
      </c>
      <c r="B33" s="406" t="s">
        <v>925</v>
      </c>
      <c r="C33" s="467">
        <v>56.88841636939182</v>
      </c>
      <c r="D33" s="467">
        <v>2.0528891803040494</v>
      </c>
      <c r="E33" s="467">
        <v>24.75</v>
      </c>
      <c r="F33" s="469">
        <v>2345.67</v>
      </c>
      <c r="G33" s="469">
        <v>54.122200000000007</v>
      </c>
      <c r="H33" s="469">
        <v>2345.67</v>
      </c>
      <c r="I33" s="469">
        <v>54.122200000000007</v>
      </c>
      <c r="J33" s="428"/>
      <c r="K33" s="467">
        <f t="shared" si="0"/>
        <v>-27.319310819695957</v>
      </c>
      <c r="L33" s="467">
        <v>0</v>
      </c>
      <c r="M33" s="467">
        <v>0</v>
      </c>
    </row>
    <row r="34" spans="1:13" ht="15.75" customHeight="1">
      <c r="A34" s="154">
        <v>22</v>
      </c>
      <c r="B34" s="406" t="s">
        <v>926</v>
      </c>
      <c r="C34" s="467">
        <v>140.04009160647374</v>
      </c>
      <c r="D34" s="467">
        <v>43.572837191637745</v>
      </c>
      <c r="E34" s="467">
        <v>111.24000000000001</v>
      </c>
      <c r="F34" s="469">
        <v>5747.01</v>
      </c>
      <c r="G34" s="469">
        <v>133.23060000000001</v>
      </c>
      <c r="H34" s="469">
        <v>5747.01</v>
      </c>
      <c r="I34" s="469">
        <v>133.23060000000001</v>
      </c>
      <c r="J34" s="428"/>
      <c r="K34" s="467">
        <f t="shared" si="0"/>
        <v>21.582237191637745</v>
      </c>
      <c r="L34" s="467">
        <v>0</v>
      </c>
      <c r="M34" s="467">
        <v>0</v>
      </c>
    </row>
    <row r="35" spans="1:13" ht="15.75" customHeight="1">
      <c r="A35" s="154">
        <v>23</v>
      </c>
      <c r="B35" s="406" t="s">
        <v>927</v>
      </c>
      <c r="C35" s="467">
        <v>72.558582935388159</v>
      </c>
      <c r="D35" s="467">
        <v>10.741967673320381</v>
      </c>
      <c r="E35" s="467">
        <v>54.25</v>
      </c>
      <c r="F35" s="469">
        <v>3020.0099999999998</v>
      </c>
      <c r="G35" s="469">
        <v>69.0304</v>
      </c>
      <c r="H35" s="469">
        <v>3020.0099999999998</v>
      </c>
      <c r="I35" s="469">
        <v>69.0304</v>
      </c>
      <c r="J35" s="428"/>
      <c r="K35" s="467">
        <f t="shared" si="0"/>
        <v>-4.0384323266796258</v>
      </c>
      <c r="L35" s="467">
        <v>0</v>
      </c>
      <c r="M35" s="467">
        <v>0</v>
      </c>
    </row>
    <row r="36" spans="1:13" ht="15.75" customHeight="1">
      <c r="A36" s="154">
        <v>24</v>
      </c>
      <c r="B36" s="406" t="s">
        <v>928</v>
      </c>
      <c r="C36" s="467">
        <v>55.114457064215337</v>
      </c>
      <c r="D36" s="467">
        <v>8.6859008427629547</v>
      </c>
      <c r="E36" s="467">
        <v>38.29</v>
      </c>
      <c r="F36" s="469">
        <v>2290.6999999999998</v>
      </c>
      <c r="G36" s="469">
        <v>52.4345</v>
      </c>
      <c r="H36" s="469">
        <v>2290.6999999999998</v>
      </c>
      <c r="I36" s="469">
        <v>52.4345</v>
      </c>
      <c r="J36" s="428"/>
      <c r="K36" s="467">
        <f t="shared" si="0"/>
        <v>-5.458599157237046</v>
      </c>
      <c r="L36" s="467">
        <v>0</v>
      </c>
      <c r="M36" s="467">
        <v>0</v>
      </c>
    </row>
    <row r="37" spans="1:13" ht="15.75" customHeight="1">
      <c r="A37" s="154">
        <v>25</v>
      </c>
      <c r="B37" s="406" t="s">
        <v>929</v>
      </c>
      <c r="C37" s="467">
        <v>140.80424898922146</v>
      </c>
      <c r="D37" s="467">
        <v>96.011844461557999</v>
      </c>
      <c r="E37" s="467">
        <v>67.75</v>
      </c>
      <c r="F37" s="469">
        <v>5646.16</v>
      </c>
      <c r="G37" s="469">
        <v>130.55719999999999</v>
      </c>
      <c r="H37" s="469">
        <v>5646.16</v>
      </c>
      <c r="I37" s="469">
        <v>130.55719999999999</v>
      </c>
      <c r="J37" s="428"/>
      <c r="K37" s="467">
        <f t="shared" si="0"/>
        <v>33.20464446155799</v>
      </c>
      <c r="L37" s="467">
        <v>0</v>
      </c>
      <c r="M37" s="467">
        <v>0</v>
      </c>
    </row>
    <row r="38" spans="1:13" ht="15.75" customHeight="1">
      <c r="A38" s="154">
        <v>26</v>
      </c>
      <c r="B38" s="406" t="s">
        <v>930</v>
      </c>
      <c r="C38" s="467">
        <v>98.346004049061918</v>
      </c>
      <c r="D38" s="467">
        <v>-5.6381823473854382</v>
      </c>
      <c r="E38" s="467">
        <v>79.36</v>
      </c>
      <c r="F38" s="469">
        <v>4056.1200000000003</v>
      </c>
      <c r="G38" s="469">
        <v>92.693900000000014</v>
      </c>
      <c r="H38" s="469">
        <v>4056.1200000000003</v>
      </c>
      <c r="I38" s="469">
        <v>92.693900000000014</v>
      </c>
      <c r="J38" s="428"/>
      <c r="K38" s="467">
        <f t="shared" si="0"/>
        <v>-18.972082347385452</v>
      </c>
      <c r="L38" s="467">
        <v>-5.6381823473854382</v>
      </c>
      <c r="M38" s="467">
        <v>-5.6381823473854382</v>
      </c>
    </row>
    <row r="39" spans="1:13" ht="15.75" customHeight="1">
      <c r="A39" s="154">
        <v>27</v>
      </c>
      <c r="B39" s="406" t="s">
        <v>931</v>
      </c>
      <c r="C39" s="467">
        <v>69.333670602501996</v>
      </c>
      <c r="D39" s="467">
        <v>-37.236489289282027</v>
      </c>
      <c r="E39" s="467">
        <v>30.869999999999997</v>
      </c>
      <c r="F39" s="469">
        <v>2892.75</v>
      </c>
      <c r="G39" s="469">
        <v>65.962299999999999</v>
      </c>
      <c r="H39" s="469">
        <v>2892.75</v>
      </c>
      <c r="I39" s="469">
        <v>65.962299999999999</v>
      </c>
      <c r="J39" s="428"/>
      <c r="K39" s="467">
        <f t="shared" si="0"/>
        <v>-72.328789289282028</v>
      </c>
      <c r="L39" s="467">
        <v>-37.236489289282027</v>
      </c>
      <c r="M39" s="467">
        <v>-37.236489289282027</v>
      </c>
    </row>
    <row r="40" spans="1:13" ht="15.75" customHeight="1">
      <c r="A40" s="154">
        <v>28</v>
      </c>
      <c r="B40" s="406" t="s">
        <v>932</v>
      </c>
      <c r="C40" s="467">
        <v>74.630321864405673</v>
      </c>
      <c r="D40" s="467">
        <v>-32.200219970212686</v>
      </c>
      <c r="E40" s="467">
        <v>36.159999999999997</v>
      </c>
      <c r="F40" s="469">
        <v>2933.84</v>
      </c>
      <c r="G40" s="469">
        <v>68.365800000000007</v>
      </c>
      <c r="H40" s="469">
        <v>2933.84</v>
      </c>
      <c r="I40" s="469">
        <v>68.365800000000007</v>
      </c>
      <c r="J40" s="428"/>
      <c r="K40" s="467">
        <f t="shared" si="0"/>
        <v>-64.406019970212697</v>
      </c>
      <c r="L40" s="467">
        <v>-32.200219970212686</v>
      </c>
      <c r="M40" s="467">
        <v>-32.200219970212686</v>
      </c>
    </row>
    <row r="41" spans="1:13" ht="15.75" customHeight="1">
      <c r="A41" s="154">
        <v>29</v>
      </c>
      <c r="B41" s="406" t="s">
        <v>933</v>
      </c>
      <c r="C41" s="467">
        <v>51.055173162656381</v>
      </c>
      <c r="D41" s="467">
        <v>12.470190616088779</v>
      </c>
      <c r="E41" s="467">
        <v>36.96</v>
      </c>
      <c r="F41" s="469">
        <v>2088.5169999999998</v>
      </c>
      <c r="G41" s="469">
        <v>48.19323</v>
      </c>
      <c r="H41" s="469">
        <v>2088.5169999999998</v>
      </c>
      <c r="I41" s="469">
        <v>48.19323</v>
      </c>
      <c r="J41" s="428"/>
      <c r="K41" s="467">
        <f t="shared" si="0"/>
        <v>1.2369606160887798</v>
      </c>
      <c r="L41" s="467">
        <v>0</v>
      </c>
      <c r="M41" s="467">
        <v>0</v>
      </c>
    </row>
    <row r="42" spans="1:13" ht="15.75" customHeight="1">
      <c r="A42" s="154">
        <v>30</v>
      </c>
      <c r="B42" s="406" t="s">
        <v>934</v>
      </c>
      <c r="C42" s="467">
        <v>80.066560609705334</v>
      </c>
      <c r="D42" s="467">
        <v>14.942211373667277</v>
      </c>
      <c r="E42" s="467">
        <v>48.34</v>
      </c>
      <c r="F42" s="469">
        <v>3306.4300000000003</v>
      </c>
      <c r="G42" s="469">
        <v>76.173299999999998</v>
      </c>
      <c r="H42" s="469">
        <v>3306.4300000000003</v>
      </c>
      <c r="I42" s="469">
        <v>76.173299999999998</v>
      </c>
      <c r="J42" s="428"/>
      <c r="K42" s="467">
        <f t="shared" si="0"/>
        <v>-12.891088626332717</v>
      </c>
      <c r="L42" s="467">
        <v>0</v>
      </c>
      <c r="M42" s="467">
        <v>0</v>
      </c>
    </row>
    <row r="43" spans="1:13" ht="15.75" customHeight="1">
      <c r="A43" s="154">
        <v>31</v>
      </c>
      <c r="B43" s="406" t="s">
        <v>935</v>
      </c>
      <c r="C43" s="467">
        <v>56.143403648583501</v>
      </c>
      <c r="D43" s="467">
        <v>-19.136193343807321</v>
      </c>
      <c r="E43" s="467">
        <v>36.599999999999994</v>
      </c>
      <c r="F43" s="469">
        <v>2315.6999999999998</v>
      </c>
      <c r="G43" s="469">
        <v>53.4039</v>
      </c>
      <c r="H43" s="469">
        <v>2315.6999999999998</v>
      </c>
      <c r="I43" s="469">
        <v>53.4039</v>
      </c>
      <c r="J43" s="428"/>
      <c r="K43" s="467">
        <f t="shared" si="0"/>
        <v>-35.940093343807327</v>
      </c>
      <c r="L43" s="467">
        <v>-19.136193343807321</v>
      </c>
      <c r="M43" s="467">
        <v>-19.136193343807321</v>
      </c>
    </row>
    <row r="44" spans="1:13" ht="15">
      <c r="A44" s="154">
        <v>32</v>
      </c>
      <c r="B44" s="406" t="s">
        <v>936</v>
      </c>
      <c r="C44" s="467">
        <v>61.020016678011352</v>
      </c>
      <c r="D44" s="467">
        <v>15.242107482245679</v>
      </c>
      <c r="E44" s="467">
        <v>26.57</v>
      </c>
      <c r="F44" s="467">
        <v>2527.1400000000003</v>
      </c>
      <c r="G44" s="467">
        <v>58.052899999999994</v>
      </c>
      <c r="H44" s="467">
        <v>2527.1400000000003</v>
      </c>
      <c r="I44" s="467">
        <v>58.052899999999994</v>
      </c>
      <c r="J44" s="471"/>
      <c r="K44" s="467">
        <f t="shared" si="0"/>
        <v>-16.240792517754315</v>
      </c>
      <c r="L44" s="467">
        <v>0</v>
      </c>
      <c r="M44" s="467">
        <v>0</v>
      </c>
    </row>
    <row r="45" spans="1:13" ht="15">
      <c r="A45" s="150">
        <v>33</v>
      </c>
      <c r="B45" s="406" t="s">
        <v>937</v>
      </c>
      <c r="C45" s="467">
        <v>177.73869767378847</v>
      </c>
      <c r="D45" s="467">
        <v>89.348595373703617</v>
      </c>
      <c r="E45" s="467">
        <v>180.78</v>
      </c>
      <c r="F45" s="467">
        <v>7347.59</v>
      </c>
      <c r="G45" s="467">
        <v>169.09610000000001</v>
      </c>
      <c r="H45" s="467">
        <v>7347.59</v>
      </c>
      <c r="I45" s="467">
        <v>169.09610000000001</v>
      </c>
      <c r="J45" s="472"/>
      <c r="K45" s="467">
        <f t="shared" si="0"/>
        <v>101.0324953737036</v>
      </c>
      <c r="L45" s="467">
        <v>0</v>
      </c>
      <c r="M45" s="467">
        <v>0</v>
      </c>
    </row>
    <row r="46" spans="1:13" ht="15">
      <c r="A46" s="150"/>
      <c r="B46" s="152" t="s">
        <v>93</v>
      </c>
      <c r="C46" s="467">
        <v>3181.0548495582184</v>
      </c>
      <c r="D46" s="467">
        <f>SUM(D13:D45)</f>
        <v>324.47320000000002</v>
      </c>
      <c r="E46" s="467">
        <f>SUM(E13:E45)</f>
        <v>2770.19</v>
      </c>
      <c r="F46" s="467">
        <f>SUM(F13:F45)</f>
        <v>127798.67199999996</v>
      </c>
      <c r="G46" s="467">
        <f t="shared" ref="G46:M46" si="1">SUM(G13:G45)</f>
        <v>2941.4637300000009</v>
      </c>
      <c r="H46" s="467">
        <f t="shared" si="1"/>
        <v>127798.67199999996</v>
      </c>
      <c r="I46" s="467">
        <f t="shared" si="1"/>
        <v>2941.4637300000009</v>
      </c>
      <c r="J46" s="467">
        <f t="shared" si="1"/>
        <v>0</v>
      </c>
      <c r="K46" s="467">
        <f t="shared" si="1"/>
        <v>153.19947000000002</v>
      </c>
      <c r="L46" s="467">
        <f t="shared" si="1"/>
        <v>-303.68596190638789</v>
      </c>
      <c r="M46" s="467">
        <f t="shared" si="1"/>
        <v>-303.68596190638789</v>
      </c>
    </row>
    <row r="48" spans="1:13" ht="15.75" customHeight="1"/>
    <row r="49" spans="1:13" ht="15.75" customHeight="1">
      <c r="A49" s="617" t="s">
        <v>13</v>
      </c>
      <c r="B49" s="617"/>
      <c r="C49" s="617"/>
      <c r="D49" s="617"/>
      <c r="E49" s="617"/>
      <c r="F49" s="617"/>
      <c r="G49" s="617"/>
      <c r="H49" s="617"/>
      <c r="I49" s="617"/>
      <c r="J49" s="617"/>
      <c r="K49" s="617"/>
      <c r="L49" s="87"/>
      <c r="M49" s="87"/>
    </row>
    <row r="50" spans="1:13" ht="15.75" customHeight="1">
      <c r="A50" s="617" t="s">
        <v>14</v>
      </c>
      <c r="B50" s="617"/>
      <c r="C50" s="617"/>
      <c r="D50" s="617"/>
      <c r="E50" s="617"/>
      <c r="F50" s="617"/>
      <c r="G50" s="617"/>
      <c r="H50" s="617"/>
      <c r="I50" s="617"/>
      <c r="J50" s="617"/>
      <c r="K50" s="617"/>
      <c r="L50" s="87"/>
      <c r="M50" s="87"/>
    </row>
    <row r="51" spans="1:13" ht="12.75" customHeight="1">
      <c r="A51" s="617" t="s">
        <v>20</v>
      </c>
      <c r="B51" s="617"/>
      <c r="C51" s="617"/>
      <c r="D51" s="617"/>
      <c r="E51" s="617"/>
      <c r="F51" s="617"/>
      <c r="G51" s="617"/>
      <c r="H51" s="617"/>
      <c r="I51" s="617"/>
      <c r="J51" s="617"/>
      <c r="K51" s="617"/>
      <c r="L51" s="87"/>
      <c r="M51" s="87"/>
    </row>
    <row r="52" spans="1:13">
      <c r="A52" s="14" t="s">
        <v>23</v>
      </c>
      <c r="B52" s="14"/>
      <c r="C52" s="14"/>
      <c r="D52" s="14"/>
      <c r="E52" s="14"/>
      <c r="F52" s="14"/>
      <c r="G52" s="15"/>
      <c r="H52" s="15"/>
      <c r="I52" s="15"/>
      <c r="J52" s="292"/>
      <c r="K52" s="600" t="s">
        <v>86</v>
      </c>
      <c r="L52" s="600"/>
      <c r="M52" s="600"/>
    </row>
    <row r="53" spans="1:13">
      <c r="A53" s="14"/>
      <c r="B53" s="15"/>
      <c r="C53" s="15"/>
      <c r="D53" s="15"/>
      <c r="E53" s="15"/>
      <c r="F53" s="15"/>
      <c r="G53" s="15"/>
      <c r="H53" s="15"/>
      <c r="I53" s="15"/>
      <c r="J53" s="292"/>
      <c r="K53" s="15"/>
      <c r="L53" s="15"/>
      <c r="M53" s="15"/>
    </row>
  </sheetData>
  <mergeCells count="20"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D9:D11"/>
    <mergeCell ref="E9:E11"/>
    <mergeCell ref="K52:M52"/>
    <mergeCell ref="A49:K49"/>
    <mergeCell ref="A50:K50"/>
    <mergeCell ref="A51:K51"/>
    <mergeCell ref="A9:A11"/>
    <mergeCell ref="M9:M11"/>
    <mergeCell ref="L9:L11"/>
    <mergeCell ref="B9:B11"/>
  </mergeCells>
  <printOptions horizontalCentered="1"/>
  <pageMargins left="1.03" right="0.70866141732283472" top="0.23622047244094491" bottom="0" header="0.31496062992125984" footer="0.31496062992125984"/>
  <pageSetup paperSize="9" scale="6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5"/>
  <sheetViews>
    <sheetView topLeftCell="A22" zoomScaleSheetLayoutView="90" workbookViewId="0">
      <selection activeCell="C31" sqref="C31"/>
    </sheetView>
  </sheetViews>
  <sheetFormatPr defaultRowHeight="12.75"/>
  <cols>
    <col min="1" max="1" width="5.5703125" style="15" customWidth="1"/>
    <col min="2" max="2" width="14.140625" style="15" customWidth="1"/>
    <col min="3" max="3" width="10.5703125" style="15" customWidth="1"/>
    <col min="4" max="4" width="11.28515625" style="15" customWidth="1"/>
    <col min="5" max="5" width="8.7109375" style="15" customWidth="1"/>
    <col min="6" max="6" width="10.85546875" style="15" customWidth="1"/>
    <col min="7" max="7" width="15.85546875" style="15" customWidth="1"/>
    <col min="8" max="8" width="12.42578125" style="15" customWidth="1"/>
    <col min="9" max="9" width="12.140625" style="15" customWidth="1"/>
    <col min="10" max="10" width="9" style="15" customWidth="1"/>
    <col min="11" max="11" width="12" style="15" customWidth="1"/>
    <col min="12" max="12" width="17.28515625" style="15" customWidth="1"/>
    <col min="13" max="13" width="9.140625" style="15" hidden="1" customWidth="1"/>
    <col min="14" max="16384" width="9.140625" style="15"/>
  </cols>
  <sheetData>
    <row r="1" spans="1:19" customFormat="1" ht="15">
      <c r="D1" s="35"/>
      <c r="E1" s="35"/>
      <c r="F1" s="35"/>
      <c r="G1" s="35"/>
      <c r="H1" s="35"/>
      <c r="I1" s="35"/>
      <c r="J1" s="35"/>
      <c r="K1" s="35"/>
      <c r="L1" s="705" t="s">
        <v>439</v>
      </c>
      <c r="M1" s="705"/>
      <c r="N1" s="705"/>
      <c r="O1" s="42"/>
      <c r="P1" s="42"/>
    </row>
    <row r="2" spans="1:19" customFormat="1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44"/>
      <c r="N2" s="44"/>
      <c r="O2" s="44"/>
      <c r="P2" s="44"/>
    </row>
    <row r="3" spans="1:19" customFormat="1" ht="20.25">
      <c r="A3" s="706" t="s">
        <v>753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43"/>
      <c r="N3" s="43"/>
      <c r="O3" s="43"/>
      <c r="P3" s="43"/>
    </row>
    <row r="4" spans="1:19" customFormat="1" ht="10.5" customHeight="1"/>
    <row r="5" spans="1:19" ht="19.5" customHeight="1">
      <c r="A5" s="695" t="s">
        <v>821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</row>
    <row r="6" spans="1:19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9">
      <c r="A7" s="600" t="s">
        <v>165</v>
      </c>
      <c r="B7" s="600"/>
      <c r="F7" s="704" t="s">
        <v>21</v>
      </c>
      <c r="G7" s="704"/>
      <c r="H7" s="704"/>
      <c r="I7" s="704"/>
      <c r="J7" s="704"/>
      <c r="K7" s="704"/>
      <c r="L7" s="704"/>
    </row>
    <row r="8" spans="1:19">
      <c r="A8" s="14"/>
      <c r="F8" s="16"/>
      <c r="G8" s="106"/>
      <c r="H8" s="106"/>
      <c r="I8" s="684" t="s">
        <v>841</v>
      </c>
      <c r="J8" s="684"/>
      <c r="K8" s="684"/>
      <c r="L8" s="684"/>
    </row>
    <row r="9" spans="1:19" s="14" customFormat="1">
      <c r="A9" s="594" t="s">
        <v>2</v>
      </c>
      <c r="B9" s="594" t="s">
        <v>3</v>
      </c>
      <c r="C9" s="579" t="s">
        <v>27</v>
      </c>
      <c r="D9" s="603"/>
      <c r="E9" s="603"/>
      <c r="F9" s="603"/>
      <c r="G9" s="603"/>
      <c r="H9" s="579" t="s">
        <v>28</v>
      </c>
      <c r="I9" s="603"/>
      <c r="J9" s="603"/>
      <c r="K9" s="603"/>
      <c r="L9" s="603"/>
      <c r="R9" s="29"/>
      <c r="S9" s="30"/>
    </row>
    <row r="10" spans="1:19" s="14" customFormat="1" ht="63.75">
      <c r="A10" s="594"/>
      <c r="B10" s="594"/>
      <c r="C10" s="374" t="s">
        <v>858</v>
      </c>
      <c r="D10" s="374" t="s">
        <v>835</v>
      </c>
      <c r="E10" s="5" t="s">
        <v>72</v>
      </c>
      <c r="F10" s="5" t="s">
        <v>73</v>
      </c>
      <c r="G10" s="5" t="s">
        <v>372</v>
      </c>
      <c r="H10" s="374" t="s">
        <v>858</v>
      </c>
      <c r="I10" s="374" t="s">
        <v>835</v>
      </c>
      <c r="J10" s="5" t="s">
        <v>72</v>
      </c>
      <c r="K10" s="5" t="s">
        <v>73</v>
      </c>
      <c r="L10" s="5" t="s">
        <v>373</v>
      </c>
    </row>
    <row r="11" spans="1:19" s="14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ht="14.25">
      <c r="A12" s="17">
        <v>1</v>
      </c>
      <c r="B12" s="406" t="s">
        <v>905</v>
      </c>
      <c r="C12" s="18"/>
      <c r="D12" s="18"/>
      <c r="E12" s="18"/>
      <c r="F12" s="18"/>
      <c r="G12" s="18"/>
      <c r="H12" s="27"/>
      <c r="I12" s="27"/>
      <c r="J12" s="27"/>
      <c r="K12" s="27"/>
      <c r="L12" s="18"/>
    </row>
    <row r="13" spans="1:19" ht="14.25">
      <c r="A13" s="17">
        <v>2</v>
      </c>
      <c r="B13" s="406" t="s">
        <v>906</v>
      </c>
      <c r="C13" s="18"/>
      <c r="D13" s="18"/>
      <c r="E13" s="18"/>
      <c r="F13" s="18"/>
      <c r="G13" s="18"/>
      <c r="H13" s="27"/>
      <c r="I13" s="27"/>
      <c r="J13" s="27"/>
      <c r="K13" s="27"/>
      <c r="L13" s="18"/>
    </row>
    <row r="14" spans="1:19" ht="14.25">
      <c r="A14" s="17">
        <v>3</v>
      </c>
      <c r="B14" s="406" t="s">
        <v>907</v>
      </c>
      <c r="C14" s="18"/>
      <c r="D14" s="18"/>
      <c r="E14" s="18"/>
      <c r="F14" s="18"/>
      <c r="G14" s="18"/>
      <c r="H14" s="27"/>
      <c r="I14" s="27"/>
      <c r="J14" s="27"/>
      <c r="K14" s="27"/>
      <c r="L14" s="18"/>
    </row>
    <row r="15" spans="1:19" ht="14.25">
      <c r="A15" s="17">
        <v>4</v>
      </c>
      <c r="B15" s="406" t="s">
        <v>908</v>
      </c>
      <c r="C15" s="18"/>
      <c r="D15" s="18"/>
      <c r="E15" s="18"/>
      <c r="F15" s="18"/>
      <c r="G15" s="18"/>
      <c r="H15" s="27"/>
      <c r="I15" s="27"/>
      <c r="J15" s="27"/>
      <c r="K15" s="27"/>
      <c r="L15" s="18"/>
    </row>
    <row r="16" spans="1:19" ht="14.25">
      <c r="A16" s="17">
        <v>5</v>
      </c>
      <c r="B16" s="406" t="s">
        <v>909</v>
      </c>
      <c r="C16" s="18"/>
      <c r="D16" s="18"/>
      <c r="E16" s="18"/>
      <c r="F16" s="18"/>
      <c r="G16" s="18"/>
      <c r="H16" s="27"/>
      <c r="I16" s="27"/>
      <c r="J16" s="27"/>
      <c r="K16" s="27"/>
      <c r="L16" s="18"/>
    </row>
    <row r="17" spans="1:12" ht="14.25">
      <c r="A17" s="17">
        <v>6</v>
      </c>
      <c r="B17" s="406" t="s">
        <v>910</v>
      </c>
      <c r="C17" s="18"/>
      <c r="D17" s="18"/>
      <c r="E17" s="18"/>
      <c r="F17" s="18"/>
      <c r="G17" s="18"/>
      <c r="H17" s="27"/>
      <c r="I17" s="27"/>
      <c r="J17" s="27"/>
      <c r="K17" s="27"/>
      <c r="L17" s="18"/>
    </row>
    <row r="18" spans="1:12" ht="14.25">
      <c r="A18" s="17">
        <v>7</v>
      </c>
      <c r="B18" s="406" t="s">
        <v>911</v>
      </c>
      <c r="C18" s="18"/>
      <c r="D18" s="18"/>
      <c r="E18" s="18"/>
      <c r="F18" s="18"/>
      <c r="G18" s="18"/>
      <c r="H18" s="27"/>
      <c r="I18" s="27"/>
      <c r="J18" s="27"/>
      <c r="K18" s="27"/>
      <c r="L18" s="18"/>
    </row>
    <row r="19" spans="1:12" ht="14.25">
      <c r="A19" s="17">
        <v>8</v>
      </c>
      <c r="B19" s="406" t="s">
        <v>912</v>
      </c>
      <c r="C19" s="18"/>
      <c r="D19" s="18"/>
      <c r="E19" s="18"/>
      <c r="F19" s="18"/>
      <c r="G19" s="18"/>
      <c r="H19" s="27"/>
      <c r="I19" s="27"/>
      <c r="J19" s="27"/>
      <c r="K19" s="27"/>
      <c r="L19" s="18"/>
    </row>
    <row r="20" spans="1:12" ht="14.25">
      <c r="A20" s="17">
        <v>9</v>
      </c>
      <c r="B20" s="406" t="s">
        <v>913</v>
      </c>
      <c r="C20" s="18"/>
      <c r="D20" s="18"/>
      <c r="E20" s="18"/>
      <c r="F20" s="18"/>
      <c r="G20" s="18"/>
      <c r="H20" s="27"/>
      <c r="I20" s="27"/>
      <c r="J20" s="27"/>
      <c r="K20" s="27"/>
      <c r="L20" s="18"/>
    </row>
    <row r="21" spans="1:12" ht="14.25">
      <c r="A21" s="17">
        <v>10</v>
      </c>
      <c r="B21" s="406" t="s">
        <v>914</v>
      </c>
      <c r="C21" s="18"/>
      <c r="D21" s="18"/>
      <c r="E21" s="18"/>
      <c r="F21" s="18"/>
      <c r="G21" s="18"/>
      <c r="H21" s="27"/>
      <c r="I21" s="27"/>
      <c r="J21" s="27"/>
      <c r="K21" s="27"/>
      <c r="L21" s="18"/>
    </row>
    <row r="22" spans="1:12" ht="14.25">
      <c r="A22" s="17">
        <v>11</v>
      </c>
      <c r="B22" s="406" t="s">
        <v>915</v>
      </c>
      <c r="C22" s="18"/>
      <c r="D22" s="18"/>
      <c r="E22" s="18"/>
      <c r="F22" s="18"/>
      <c r="G22" s="18"/>
      <c r="H22" s="27"/>
      <c r="I22" s="27"/>
      <c r="J22" s="27"/>
      <c r="K22" s="27"/>
      <c r="L22" s="18"/>
    </row>
    <row r="23" spans="1:12" ht="14.25">
      <c r="A23" s="17">
        <v>12</v>
      </c>
      <c r="B23" s="406" t="s">
        <v>916</v>
      </c>
      <c r="C23" s="18"/>
      <c r="D23" s="18"/>
      <c r="E23" s="18"/>
      <c r="F23" s="18"/>
      <c r="G23" s="18"/>
      <c r="H23" s="27"/>
      <c r="I23" s="27"/>
      <c r="J23" s="27"/>
      <c r="K23" s="27"/>
      <c r="L23" s="18"/>
    </row>
    <row r="24" spans="1:12" ht="14.25">
      <c r="A24" s="17">
        <v>13</v>
      </c>
      <c r="B24" s="406" t="s">
        <v>917</v>
      </c>
      <c r="C24" s="18"/>
      <c r="D24" s="18"/>
      <c r="E24" s="18"/>
      <c r="F24" s="18"/>
      <c r="G24" s="18"/>
      <c r="H24" s="27"/>
      <c r="I24" s="27"/>
      <c r="J24" s="27"/>
      <c r="K24" s="27"/>
      <c r="L24" s="18"/>
    </row>
    <row r="25" spans="1:12" ht="14.25">
      <c r="A25" s="17">
        <v>14</v>
      </c>
      <c r="B25" s="406" t="s">
        <v>918</v>
      </c>
      <c r="C25" s="18"/>
      <c r="D25" s="18"/>
      <c r="E25" s="18"/>
      <c r="F25" s="18"/>
      <c r="G25" s="18"/>
      <c r="H25" s="27"/>
      <c r="I25" s="27"/>
      <c r="J25" s="27"/>
      <c r="K25" s="27"/>
      <c r="L25" s="18"/>
    </row>
    <row r="26" spans="1:12" s="388" customFormat="1" ht="14.25">
      <c r="A26" s="383">
        <v>15</v>
      </c>
      <c r="B26" s="406" t="s">
        <v>919</v>
      </c>
      <c r="C26" s="18"/>
      <c r="D26" s="18"/>
      <c r="E26" s="18"/>
      <c r="F26" s="18"/>
      <c r="G26" s="18"/>
      <c r="H26" s="27"/>
      <c r="I26" s="27"/>
      <c r="J26" s="27"/>
      <c r="K26" s="27"/>
      <c r="L26" s="18"/>
    </row>
    <row r="27" spans="1:12" s="388" customFormat="1" ht="14.25">
      <c r="A27" s="383">
        <v>16</v>
      </c>
      <c r="B27" s="406" t="s">
        <v>920</v>
      </c>
      <c r="C27" s="18"/>
      <c r="D27" s="18"/>
      <c r="E27" s="18"/>
      <c r="F27" s="18"/>
      <c r="G27" s="18"/>
      <c r="H27" s="27"/>
      <c r="I27" s="27"/>
      <c r="J27" s="27"/>
      <c r="K27" s="27"/>
      <c r="L27" s="18"/>
    </row>
    <row r="28" spans="1:12" s="388" customFormat="1" ht="14.25">
      <c r="A28" s="383">
        <v>17</v>
      </c>
      <c r="B28" s="406" t="s">
        <v>921</v>
      </c>
      <c r="C28" s="18"/>
      <c r="D28" s="18"/>
      <c r="E28" s="18"/>
      <c r="F28" s="18"/>
      <c r="G28" s="18"/>
      <c r="H28" s="27"/>
      <c r="I28" s="27"/>
      <c r="J28" s="27"/>
      <c r="K28" s="27"/>
      <c r="L28" s="18"/>
    </row>
    <row r="29" spans="1:12" s="388" customFormat="1" ht="14.25">
      <c r="A29" s="383">
        <v>18</v>
      </c>
      <c r="B29" s="406" t="s">
        <v>922</v>
      </c>
      <c r="C29" s="18"/>
      <c r="D29" s="18"/>
      <c r="E29" s="18"/>
      <c r="F29" s="18"/>
      <c r="G29" s="18"/>
      <c r="H29" s="27"/>
      <c r="I29" s="27"/>
      <c r="J29" s="27"/>
      <c r="K29" s="27"/>
      <c r="L29" s="18"/>
    </row>
    <row r="30" spans="1:12" s="388" customFormat="1" ht="14.25">
      <c r="A30" s="383">
        <v>19</v>
      </c>
      <c r="B30" s="406" t="s">
        <v>923</v>
      </c>
      <c r="C30" s="18"/>
      <c r="D30" s="18"/>
      <c r="E30" s="18"/>
      <c r="F30" s="18"/>
      <c r="G30" s="18"/>
      <c r="H30" s="27"/>
      <c r="I30" s="27"/>
      <c r="J30" s="27"/>
      <c r="K30" s="27"/>
      <c r="L30" s="18"/>
    </row>
    <row r="31" spans="1:12" s="388" customFormat="1" ht="14.25">
      <c r="A31" s="383">
        <v>20</v>
      </c>
      <c r="B31" s="406" t="s">
        <v>924</v>
      </c>
      <c r="C31" s="18"/>
      <c r="D31" s="18"/>
      <c r="E31" s="18"/>
      <c r="F31" s="18"/>
      <c r="G31" s="18"/>
      <c r="H31" s="27"/>
      <c r="I31" s="27"/>
      <c r="J31" s="27"/>
      <c r="K31" s="27"/>
      <c r="L31" s="18"/>
    </row>
    <row r="32" spans="1:12" s="388" customFormat="1" ht="14.25">
      <c r="A32" s="383">
        <v>21</v>
      </c>
      <c r="B32" s="406" t="s">
        <v>925</v>
      </c>
      <c r="C32" s="18"/>
      <c r="D32" s="18"/>
      <c r="E32" s="18"/>
      <c r="F32" s="18"/>
      <c r="G32" s="18"/>
      <c r="H32" s="27"/>
      <c r="I32" s="27"/>
      <c r="J32" s="27"/>
      <c r="K32" s="27"/>
      <c r="L32" s="18"/>
    </row>
    <row r="33" spans="1:12" s="388" customFormat="1" ht="14.25">
      <c r="A33" s="383">
        <v>22</v>
      </c>
      <c r="B33" s="406" t="s">
        <v>926</v>
      </c>
      <c r="C33" s="18"/>
      <c r="D33" s="18"/>
      <c r="E33" s="18"/>
      <c r="F33" s="18"/>
      <c r="G33" s="18"/>
      <c r="H33" s="27"/>
      <c r="I33" s="27"/>
      <c r="J33" s="27"/>
      <c r="K33" s="27"/>
      <c r="L33" s="18"/>
    </row>
    <row r="34" spans="1:12" s="388" customFormat="1" ht="14.25">
      <c r="A34" s="383">
        <v>23</v>
      </c>
      <c r="B34" s="406" t="s">
        <v>927</v>
      </c>
      <c r="C34" s="18"/>
      <c r="D34" s="18"/>
      <c r="E34" s="18"/>
      <c r="F34" s="18"/>
      <c r="G34" s="18"/>
      <c r="H34" s="27"/>
      <c r="I34" s="27"/>
      <c r="J34" s="27"/>
      <c r="K34" s="27"/>
      <c r="L34" s="18"/>
    </row>
    <row r="35" spans="1:12" s="388" customFormat="1" ht="14.25">
      <c r="A35" s="383">
        <v>24</v>
      </c>
      <c r="B35" s="406" t="s">
        <v>928</v>
      </c>
      <c r="C35" s="18"/>
      <c r="D35" s="18"/>
      <c r="E35" s="18"/>
      <c r="F35" s="18"/>
      <c r="G35" s="18"/>
      <c r="H35" s="27"/>
      <c r="I35" s="27"/>
      <c r="J35" s="27"/>
      <c r="K35" s="27"/>
      <c r="L35" s="18"/>
    </row>
    <row r="36" spans="1:12" s="388" customFormat="1" ht="14.25">
      <c r="A36" s="383">
        <v>25</v>
      </c>
      <c r="B36" s="406" t="s">
        <v>929</v>
      </c>
      <c r="C36" s="18"/>
      <c r="D36" s="18"/>
      <c r="E36" s="18"/>
      <c r="F36" s="18"/>
      <c r="G36" s="18"/>
      <c r="H36" s="27"/>
      <c r="I36" s="27"/>
      <c r="J36" s="27"/>
      <c r="K36" s="27"/>
      <c r="L36" s="18"/>
    </row>
    <row r="37" spans="1:12" s="388" customFormat="1" ht="14.25">
      <c r="A37" s="383">
        <v>26</v>
      </c>
      <c r="B37" s="406" t="s">
        <v>930</v>
      </c>
      <c r="C37" s="18"/>
      <c r="D37" s="18"/>
      <c r="E37" s="18"/>
      <c r="F37" s="18"/>
      <c r="G37" s="18"/>
      <c r="H37" s="27"/>
      <c r="I37" s="27"/>
      <c r="J37" s="27"/>
      <c r="K37" s="27"/>
      <c r="L37" s="18"/>
    </row>
    <row r="38" spans="1:12" s="388" customFormat="1" ht="14.25">
      <c r="A38" s="383">
        <v>27</v>
      </c>
      <c r="B38" s="406" t="s">
        <v>931</v>
      </c>
      <c r="C38" s="18"/>
      <c r="D38" s="18"/>
      <c r="E38" s="18"/>
      <c r="F38" s="18"/>
      <c r="G38" s="18"/>
      <c r="H38" s="27"/>
      <c r="I38" s="27"/>
      <c r="J38" s="27"/>
      <c r="K38" s="27"/>
      <c r="L38" s="18"/>
    </row>
    <row r="39" spans="1:12" s="388" customFormat="1" ht="14.25">
      <c r="A39" s="383">
        <v>28</v>
      </c>
      <c r="B39" s="406" t="s">
        <v>932</v>
      </c>
      <c r="C39" s="18"/>
      <c r="D39" s="18"/>
      <c r="E39" s="18"/>
      <c r="F39" s="18"/>
      <c r="G39" s="18"/>
      <c r="H39" s="27"/>
      <c r="I39" s="27"/>
      <c r="J39" s="27"/>
      <c r="K39" s="27"/>
      <c r="L39" s="18"/>
    </row>
    <row r="40" spans="1:12" s="388" customFormat="1" ht="14.25">
      <c r="A40" s="383">
        <v>29</v>
      </c>
      <c r="B40" s="406" t="s">
        <v>933</v>
      </c>
      <c r="C40" s="18"/>
      <c r="D40" s="18"/>
      <c r="E40" s="18"/>
      <c r="F40" s="18"/>
      <c r="G40" s="18"/>
      <c r="H40" s="27"/>
      <c r="I40" s="27"/>
      <c r="J40" s="27"/>
      <c r="K40" s="27"/>
      <c r="L40" s="18"/>
    </row>
    <row r="41" spans="1:12" s="388" customFormat="1" ht="14.25">
      <c r="A41" s="383">
        <v>30</v>
      </c>
      <c r="B41" s="406" t="s">
        <v>934</v>
      </c>
      <c r="C41" s="18"/>
      <c r="D41" s="18"/>
      <c r="E41" s="18"/>
      <c r="F41" s="18"/>
      <c r="G41" s="18"/>
      <c r="H41" s="27"/>
      <c r="I41" s="27"/>
      <c r="J41" s="27"/>
      <c r="K41" s="27"/>
      <c r="L41" s="18"/>
    </row>
    <row r="42" spans="1:12" s="388" customFormat="1" ht="14.25">
      <c r="A42" s="383">
        <v>31</v>
      </c>
      <c r="B42" s="406" t="s">
        <v>935</v>
      </c>
      <c r="C42" s="18"/>
      <c r="D42" s="18"/>
      <c r="E42" s="18"/>
      <c r="F42" s="18"/>
      <c r="G42" s="18"/>
      <c r="H42" s="27"/>
      <c r="I42" s="27"/>
      <c r="J42" s="27"/>
      <c r="K42" s="27"/>
      <c r="L42" s="18"/>
    </row>
    <row r="43" spans="1:12" ht="14.25">
      <c r="A43" s="383">
        <v>32</v>
      </c>
      <c r="B43" s="406" t="s">
        <v>936</v>
      </c>
      <c r="C43" s="18"/>
      <c r="D43" s="18"/>
      <c r="E43" s="18"/>
      <c r="F43" s="18"/>
      <c r="G43" s="18"/>
      <c r="H43" s="27"/>
      <c r="I43" s="27"/>
      <c r="J43" s="27"/>
      <c r="K43" s="27"/>
      <c r="L43" s="18"/>
    </row>
    <row r="44" spans="1:12" ht="14.25">
      <c r="A44" s="383">
        <v>33</v>
      </c>
      <c r="B44" s="406" t="s">
        <v>937</v>
      </c>
      <c r="C44" s="18"/>
      <c r="D44" s="18"/>
      <c r="E44" s="18"/>
      <c r="F44" s="18"/>
      <c r="G44" s="18"/>
      <c r="H44" s="27"/>
      <c r="I44" s="27"/>
      <c r="J44" s="27"/>
      <c r="K44" s="27"/>
      <c r="L44" s="18"/>
    </row>
    <row r="45" spans="1:12">
      <c r="A45" s="3" t="s">
        <v>19</v>
      </c>
      <c r="B45" s="18"/>
      <c r="C45" s="18"/>
      <c r="D45" s="18"/>
      <c r="E45" s="18"/>
      <c r="F45" s="18"/>
      <c r="G45" s="18"/>
      <c r="H45" s="27"/>
      <c r="I45" s="27"/>
      <c r="J45" s="27"/>
      <c r="K45" s="27"/>
      <c r="L45" s="18"/>
    </row>
    <row r="46" spans="1:12">
      <c r="A46" s="21" t="s">
        <v>371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>
      <c r="A47" s="20" t="s">
        <v>370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3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3" ht="14.25" customHeight="1">
      <c r="A50" s="617" t="s">
        <v>13</v>
      </c>
      <c r="B50" s="617"/>
      <c r="C50" s="617"/>
      <c r="D50" s="617"/>
      <c r="E50" s="617"/>
      <c r="F50" s="617"/>
      <c r="G50" s="617"/>
      <c r="H50" s="617"/>
      <c r="I50" s="617"/>
      <c r="J50" s="617"/>
      <c r="K50" s="617"/>
      <c r="L50" s="617"/>
    </row>
    <row r="51" spans="1:13">
      <c r="A51" s="617" t="s">
        <v>14</v>
      </c>
      <c r="B51" s="617"/>
      <c r="C51" s="617"/>
      <c r="D51" s="617"/>
      <c r="E51" s="617"/>
      <c r="F51" s="617"/>
      <c r="G51" s="617"/>
      <c r="H51" s="617"/>
      <c r="I51" s="617"/>
      <c r="J51" s="617"/>
      <c r="K51" s="617"/>
      <c r="L51" s="617"/>
    </row>
    <row r="52" spans="1:13">
      <c r="A52" s="617" t="s">
        <v>20</v>
      </c>
      <c r="B52" s="617"/>
      <c r="C52" s="617"/>
      <c r="D52" s="617"/>
      <c r="E52" s="617"/>
      <c r="F52" s="617"/>
      <c r="G52" s="617"/>
      <c r="H52" s="617"/>
      <c r="I52" s="617"/>
      <c r="J52" s="617"/>
      <c r="K52" s="617"/>
      <c r="L52" s="617"/>
    </row>
    <row r="53" spans="1:13">
      <c r="A53" s="14" t="s">
        <v>23</v>
      </c>
      <c r="B53" s="14"/>
      <c r="C53" s="14"/>
      <c r="D53" s="14"/>
      <c r="E53" s="14"/>
      <c r="F53" s="14"/>
      <c r="J53" s="600" t="s">
        <v>86</v>
      </c>
      <c r="K53" s="600"/>
      <c r="L53" s="600"/>
      <c r="M53" s="600"/>
    </row>
    <row r="54" spans="1:13">
      <c r="A54" s="14"/>
    </row>
    <row r="55" spans="1:13">
      <c r="A55" s="696"/>
      <c r="B55" s="696"/>
      <c r="C55" s="696"/>
      <c r="D55" s="696"/>
      <c r="E55" s="696"/>
      <c r="F55" s="696"/>
      <c r="G55" s="696"/>
      <c r="H55" s="696"/>
      <c r="I55" s="696"/>
      <c r="J55" s="696"/>
      <c r="K55" s="696"/>
      <c r="L55" s="696"/>
    </row>
  </sheetData>
  <mergeCells count="16">
    <mergeCell ref="L1:N1"/>
    <mergeCell ref="A2:L2"/>
    <mergeCell ref="A3:L3"/>
    <mergeCell ref="A5:L5"/>
    <mergeCell ref="A7:B7"/>
    <mergeCell ref="F7:L7"/>
    <mergeCell ref="A51:L51"/>
    <mergeCell ref="A52:L52"/>
    <mergeCell ref="J53:M53"/>
    <mergeCell ref="A55:L55"/>
    <mergeCell ref="I8:L8"/>
    <mergeCell ref="A9:A10"/>
    <mergeCell ref="B9:B10"/>
    <mergeCell ref="C9:G9"/>
    <mergeCell ref="H9:L9"/>
    <mergeCell ref="A50:L50"/>
  </mergeCells>
  <printOptions horizontalCentered="1"/>
  <pageMargins left="1.03" right="0.70866141732283472" top="0.23622047244094491" bottom="0" header="0.31496062992125984" footer="0.31496062992125984"/>
  <pageSetup paperSize="9" scale="71" orientation="landscape" r:id="rId1"/>
  <rowBreaks count="1" manualBreakCount="1">
    <brk id="54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P64"/>
  <sheetViews>
    <sheetView topLeftCell="A16" zoomScaleSheetLayoutView="90" workbookViewId="0">
      <selection activeCell="R1" sqref="R1:U1048576"/>
    </sheetView>
  </sheetViews>
  <sheetFormatPr defaultRowHeight="12.75"/>
  <cols>
    <col min="1" max="1" width="7.42578125" style="15" customWidth="1"/>
    <col min="2" max="2" width="17.140625" style="15" customWidth="1"/>
    <col min="3" max="3" width="8.7109375" style="15" customWidth="1"/>
    <col min="4" max="4" width="10.140625" style="15" customWidth="1"/>
    <col min="5" max="5" width="9.5703125" style="15" customWidth="1"/>
    <col min="6" max="6" width="8.28515625" style="15" customWidth="1"/>
    <col min="7" max="7" width="9" style="15" customWidth="1"/>
    <col min="8" max="8" width="9.42578125" style="15" customWidth="1"/>
    <col min="9" max="9" width="9.28515625" style="15" customWidth="1"/>
    <col min="10" max="10" width="10.7109375" style="15" customWidth="1"/>
    <col min="11" max="11" width="8.85546875" style="15" customWidth="1"/>
    <col min="12" max="12" width="10.7109375" style="15" customWidth="1"/>
    <col min="13" max="13" width="9.7109375" style="15" customWidth="1"/>
    <col min="14" max="14" width="8.5703125" style="15" customWidth="1"/>
    <col min="15" max="15" width="13.7109375" style="15" customWidth="1"/>
    <col min="16" max="16" width="11.85546875" style="15" customWidth="1"/>
    <col min="17" max="17" width="11.7109375" style="15" customWidth="1"/>
    <col min="18" max="31" width="9.140625" style="15"/>
    <col min="32" max="32" width="9.140625" style="418"/>
    <col min="33" max="38" width="9.140625" style="15"/>
    <col min="39" max="39" width="9.140625" style="418"/>
    <col min="40" max="16384" width="9.140625" style="15"/>
  </cols>
  <sheetData>
    <row r="1" spans="1:42" customFormat="1" ht="15">
      <c r="H1" s="35"/>
      <c r="I1" s="35"/>
      <c r="J1" s="35"/>
      <c r="K1" s="35"/>
      <c r="L1" s="35"/>
      <c r="M1" s="35"/>
      <c r="N1" s="35"/>
      <c r="O1" s="35"/>
      <c r="P1" s="688" t="s">
        <v>66</v>
      </c>
      <c r="Q1" s="688"/>
      <c r="R1" s="42"/>
      <c r="S1" s="42"/>
    </row>
    <row r="2" spans="1:42" customFormat="1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44"/>
      <c r="S2" s="44"/>
    </row>
    <row r="3" spans="1:42" customFormat="1" ht="20.25">
      <c r="A3" s="598" t="s">
        <v>753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43"/>
      <c r="S3" s="43"/>
    </row>
    <row r="4" spans="1:42" customFormat="1" ht="10.5" customHeight="1"/>
    <row r="5" spans="1:42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</row>
    <row r="6" spans="1:42" ht="18" customHeight="1">
      <c r="A6" s="695" t="s">
        <v>822</v>
      </c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</row>
    <row r="7" spans="1:42" ht="9.75" customHeight="1"/>
    <row r="8" spans="1:42" ht="0.75" customHeight="1"/>
    <row r="9" spans="1:42">
      <c r="A9" s="600" t="s">
        <v>948</v>
      </c>
      <c r="B9" s="600"/>
      <c r="Q9" s="32" t="s">
        <v>25</v>
      </c>
    </row>
    <row r="10" spans="1:42" ht="15.75">
      <c r="A10" s="13"/>
      <c r="N10" s="684" t="s">
        <v>961</v>
      </c>
      <c r="O10" s="684"/>
      <c r="P10" s="684"/>
      <c r="Q10" s="684"/>
    </row>
    <row r="11" spans="1:42" ht="28.5" customHeight="1">
      <c r="A11" s="686" t="s">
        <v>2</v>
      </c>
      <c r="B11" s="686" t="s">
        <v>3</v>
      </c>
      <c r="C11" s="594" t="s">
        <v>862</v>
      </c>
      <c r="D11" s="594"/>
      <c r="E11" s="594"/>
      <c r="F11" s="594" t="s">
        <v>834</v>
      </c>
      <c r="G11" s="594"/>
      <c r="H11" s="594"/>
      <c r="I11" s="627" t="s">
        <v>375</v>
      </c>
      <c r="J11" s="628"/>
      <c r="K11" s="718"/>
      <c r="L11" s="627" t="s">
        <v>96</v>
      </c>
      <c r="M11" s="628"/>
      <c r="N11" s="718"/>
      <c r="O11" s="719" t="s">
        <v>981</v>
      </c>
      <c r="P11" s="720"/>
      <c r="Q11" s="721"/>
    </row>
    <row r="12" spans="1:42" ht="39.75" customHeight="1">
      <c r="A12" s="687"/>
      <c r="B12" s="687"/>
      <c r="C12" s="5" t="s">
        <v>115</v>
      </c>
      <c r="D12" s="5" t="s">
        <v>670</v>
      </c>
      <c r="E12" s="38" t="s">
        <v>19</v>
      </c>
      <c r="F12" s="5" t="s">
        <v>115</v>
      </c>
      <c r="G12" s="5" t="s">
        <v>671</v>
      </c>
      <c r="H12" s="38" t="s">
        <v>19</v>
      </c>
      <c r="I12" s="5" t="s">
        <v>115</v>
      </c>
      <c r="J12" s="5" t="s">
        <v>671</v>
      </c>
      <c r="K12" s="38" t="s">
        <v>19</v>
      </c>
      <c r="L12" s="5" t="s">
        <v>115</v>
      </c>
      <c r="M12" s="5" t="s">
        <v>671</v>
      </c>
      <c r="N12" s="38" t="s">
        <v>19</v>
      </c>
      <c r="O12" s="5" t="s">
        <v>234</v>
      </c>
      <c r="P12" s="5" t="s">
        <v>672</v>
      </c>
      <c r="Q12" s="5" t="s">
        <v>116</v>
      </c>
      <c r="AK12" s="418" t="s">
        <v>958</v>
      </c>
      <c r="AL12" s="418" t="s">
        <v>959</v>
      </c>
      <c r="AO12" s="418" t="s">
        <v>958</v>
      </c>
      <c r="AP12" s="418" t="s">
        <v>959</v>
      </c>
    </row>
    <row r="13" spans="1:42" s="70" customFormat="1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67">
        <v>15</v>
      </c>
      <c r="P13" s="67">
        <v>16</v>
      </c>
      <c r="Q13" s="67">
        <v>17</v>
      </c>
      <c r="AD13" s="70">
        <v>1079.6499999999999</v>
      </c>
      <c r="AE13" s="70">
        <v>981.50000000000011</v>
      </c>
      <c r="AG13" s="70">
        <v>105893</v>
      </c>
      <c r="AH13" s="70">
        <v>57277</v>
      </c>
      <c r="AI13" s="70">
        <f>AG13+AH13</f>
        <v>163170</v>
      </c>
      <c r="AK13" s="70">
        <f>AD13/AI13*AG13</f>
        <v>700.66419960777102</v>
      </c>
      <c r="AL13" s="70">
        <f>AD13-AK13</f>
        <v>378.98580039222884</v>
      </c>
      <c r="AM13" s="70">
        <v>344.5325458111173</v>
      </c>
      <c r="AN13" s="70">
        <f t="shared" ref="AN13:AN45" si="0">AK13+AL13</f>
        <v>1079.6499999999999</v>
      </c>
      <c r="AO13" s="70">
        <f t="shared" ref="AO13:AO45" si="1">AE13/AI13*AG13</f>
        <v>636.96745418888281</v>
      </c>
      <c r="AP13" s="70">
        <f t="shared" ref="AP13:AP45" si="2">AE13-AO13</f>
        <v>344.5325458111173</v>
      </c>
    </row>
    <row r="14" spans="1:42" ht="14.25">
      <c r="A14" s="17">
        <v>1</v>
      </c>
      <c r="B14" s="406" t="s">
        <v>905</v>
      </c>
      <c r="C14" s="415">
        <v>663.21209471999998</v>
      </c>
      <c r="D14" s="415">
        <v>442.14139648000003</v>
      </c>
      <c r="E14" s="415">
        <f>C14+D14</f>
        <v>1105.3534912</v>
      </c>
      <c r="F14" s="415">
        <v>79.750425095242235</v>
      </c>
      <c r="G14" s="415">
        <v>-79.642970399999967</v>
      </c>
      <c r="H14" s="415">
        <f>F14+G14</f>
        <v>0.10745469524226792</v>
      </c>
      <c r="I14" s="415">
        <v>700.66419960777102</v>
      </c>
      <c r="J14" s="415">
        <v>636.96745418888281</v>
      </c>
      <c r="K14" s="415">
        <f>I14+J14</f>
        <v>1337.6316537966538</v>
      </c>
      <c r="L14" s="415">
        <v>659.31648384000016</v>
      </c>
      <c r="M14" s="415">
        <v>439.54432256000007</v>
      </c>
      <c r="N14" s="415">
        <f>L14+M14</f>
        <v>1098.8608064000002</v>
      </c>
      <c r="O14" s="415">
        <f>F14+I14-L14</f>
        <v>121.0981408630131</v>
      </c>
      <c r="P14" s="415">
        <f>G14+J14-M14</f>
        <v>117.78016122888278</v>
      </c>
      <c r="Q14" s="415">
        <f>O14+P14</f>
        <v>238.87830209189588</v>
      </c>
      <c r="R14" s="413"/>
      <c r="S14" s="413"/>
      <c r="W14" s="413"/>
      <c r="X14" s="413"/>
      <c r="AD14" s="15">
        <v>2323.92</v>
      </c>
      <c r="AE14" s="15">
        <v>1232.58</v>
      </c>
      <c r="AG14" s="15">
        <v>138539</v>
      </c>
      <c r="AH14" s="15">
        <v>80616</v>
      </c>
      <c r="AI14" s="70">
        <f t="shared" ref="AI14:AI46" si="3">AG14+AH14</f>
        <v>219155</v>
      </c>
      <c r="AK14" s="70">
        <f t="shared" ref="AK14:AK45" si="4">AD14/AI14*AG14</f>
        <v>1469.0677962172892</v>
      </c>
      <c r="AL14" s="70">
        <f t="shared" ref="AL14:AL45" si="5">AD14-AK14</f>
        <v>854.85220378271083</v>
      </c>
      <c r="AM14" s="70">
        <v>453.40361515822133</v>
      </c>
      <c r="AN14" s="70">
        <f t="shared" si="0"/>
        <v>2323.92</v>
      </c>
      <c r="AO14" s="70">
        <f t="shared" si="1"/>
        <v>779.1763848417786</v>
      </c>
      <c r="AP14" s="70">
        <f t="shared" si="2"/>
        <v>453.40361515822133</v>
      </c>
    </row>
    <row r="15" spans="1:42" ht="14.25">
      <c r="A15" s="17">
        <v>2</v>
      </c>
      <c r="B15" s="406" t="s">
        <v>906</v>
      </c>
      <c r="C15" s="415">
        <v>867.6752985600001</v>
      </c>
      <c r="D15" s="415">
        <v>578.45019904000014</v>
      </c>
      <c r="E15" s="415">
        <f t="shared" ref="E15:E46" si="6">C15+D15</f>
        <v>1446.1254976000002</v>
      </c>
      <c r="F15" s="415">
        <v>-113.24225862598917</v>
      </c>
      <c r="G15" s="415">
        <v>-174.52851040000013</v>
      </c>
      <c r="H15" s="415">
        <f t="shared" ref="H15:H46" si="7">F15+G15</f>
        <v>-287.7707690259893</v>
      </c>
      <c r="I15" s="415">
        <v>1469.0677962172892</v>
      </c>
      <c r="J15" s="415">
        <v>779.1763848417786</v>
      </c>
      <c r="K15" s="415">
        <f t="shared" ref="K15:K46" si="8">I15+J15</f>
        <v>2248.2441810590681</v>
      </c>
      <c r="L15" s="415">
        <v>829.62106752000011</v>
      </c>
      <c r="M15" s="415">
        <v>553.08071168000004</v>
      </c>
      <c r="N15" s="415">
        <f t="shared" ref="N15:N46" si="9">L15+M15</f>
        <v>1382.7017792000001</v>
      </c>
      <c r="O15" s="415">
        <f t="shared" ref="O15:O46" si="10">F15+I15-L15</f>
        <v>526.20447007129985</v>
      </c>
      <c r="P15" s="415">
        <f t="shared" ref="P15:P46" si="11">G15+J15-M15</f>
        <v>51.567162761778377</v>
      </c>
      <c r="Q15" s="415">
        <f t="shared" ref="Q15:Q46" si="12">O15+P15</f>
        <v>577.77163283307823</v>
      </c>
      <c r="R15" s="413"/>
      <c r="S15" s="413"/>
      <c r="W15" s="413"/>
      <c r="X15" s="413"/>
      <c r="AD15" s="15">
        <v>1102.5</v>
      </c>
      <c r="AE15" s="15">
        <v>1287.0999999999999</v>
      </c>
      <c r="AG15" s="15">
        <v>143896</v>
      </c>
      <c r="AH15" s="15">
        <v>89529</v>
      </c>
      <c r="AI15" s="70">
        <f t="shared" si="3"/>
        <v>233425</v>
      </c>
      <c r="AK15" s="70">
        <f t="shared" si="4"/>
        <v>679.64159794366503</v>
      </c>
      <c r="AL15" s="70">
        <f t="shared" si="5"/>
        <v>422.85840205633497</v>
      </c>
      <c r="AM15" s="70">
        <v>493.6608156795545</v>
      </c>
      <c r="AN15" s="70">
        <f t="shared" si="0"/>
        <v>1102.5</v>
      </c>
      <c r="AO15" s="70">
        <f t="shared" si="1"/>
        <v>793.43918432044541</v>
      </c>
      <c r="AP15" s="70">
        <f t="shared" si="2"/>
        <v>493.6608156795545</v>
      </c>
    </row>
    <row r="16" spans="1:42" ht="14.25">
      <c r="A16" s="17">
        <v>3</v>
      </c>
      <c r="B16" s="406" t="s">
        <v>907</v>
      </c>
      <c r="C16" s="415">
        <v>916.36640383999998</v>
      </c>
      <c r="D16" s="415">
        <v>585.57000000000005</v>
      </c>
      <c r="E16" s="415">
        <f t="shared" si="6"/>
        <v>1501.9364038399999</v>
      </c>
      <c r="F16" s="415">
        <v>-199.14362768789692</v>
      </c>
      <c r="G16" s="415">
        <v>-217.87545680000011</v>
      </c>
      <c r="H16" s="415">
        <f t="shared" si="7"/>
        <v>-417.01908448789703</v>
      </c>
      <c r="I16" s="415">
        <v>679.64159794366503</v>
      </c>
      <c r="J16" s="415">
        <v>793.43918432044541</v>
      </c>
      <c r="K16" s="415">
        <f t="shared" si="8"/>
        <v>1473.0807822641104</v>
      </c>
      <c r="L16" s="415">
        <v>627.80086656000003</v>
      </c>
      <c r="M16" s="415">
        <v>418.53391104000002</v>
      </c>
      <c r="N16" s="415">
        <f t="shared" si="9"/>
        <v>1046.3347776000001</v>
      </c>
      <c r="O16" s="415">
        <f t="shared" si="10"/>
        <v>-147.30289630423192</v>
      </c>
      <c r="P16" s="415">
        <f t="shared" si="11"/>
        <v>157.02981648044533</v>
      </c>
      <c r="Q16" s="415">
        <f t="shared" si="12"/>
        <v>9.7269201762134117</v>
      </c>
      <c r="R16" s="413"/>
      <c r="S16" s="413"/>
      <c r="W16" s="413"/>
      <c r="X16" s="413"/>
      <c r="AD16" s="15">
        <v>1004.5800000000002</v>
      </c>
      <c r="AE16" s="15">
        <v>335.85</v>
      </c>
      <c r="AG16" s="15">
        <v>85052</v>
      </c>
      <c r="AH16" s="15">
        <v>33231</v>
      </c>
      <c r="AI16" s="70">
        <f t="shared" si="3"/>
        <v>118283</v>
      </c>
      <c r="AK16" s="70">
        <f t="shared" si="4"/>
        <v>722.34841997582089</v>
      </c>
      <c r="AL16" s="70">
        <f t="shared" si="5"/>
        <v>282.23158002417927</v>
      </c>
      <c r="AM16" s="70">
        <v>94.35532874546638</v>
      </c>
      <c r="AN16" s="70">
        <f t="shared" si="0"/>
        <v>1004.5800000000002</v>
      </c>
      <c r="AO16" s="70">
        <f t="shared" si="1"/>
        <v>241.49467125453364</v>
      </c>
      <c r="AP16" s="70">
        <f t="shared" si="2"/>
        <v>94.35532874546638</v>
      </c>
    </row>
    <row r="17" spans="1:42" ht="14.25">
      <c r="A17" s="17">
        <v>4</v>
      </c>
      <c r="B17" s="406" t="s">
        <v>908</v>
      </c>
      <c r="C17" s="415">
        <v>532.68407808000006</v>
      </c>
      <c r="D17" s="415">
        <v>355.12271871999997</v>
      </c>
      <c r="E17" s="415">
        <f t="shared" si="6"/>
        <v>887.80679680000003</v>
      </c>
      <c r="F17" s="415">
        <v>-86.895543182138169</v>
      </c>
      <c r="G17" s="415">
        <v>-105.66734480000005</v>
      </c>
      <c r="H17" s="415">
        <f t="shared" si="7"/>
        <v>-192.56288798213822</v>
      </c>
      <c r="I17" s="415">
        <v>722.34841997582089</v>
      </c>
      <c r="J17" s="415">
        <v>241.49467125453364</v>
      </c>
      <c r="K17" s="415">
        <f t="shared" si="8"/>
        <v>963.8430912303545</v>
      </c>
      <c r="L17" s="415">
        <v>554.99302655999998</v>
      </c>
      <c r="M17" s="415">
        <v>369.99535104000006</v>
      </c>
      <c r="N17" s="415">
        <f t="shared" si="9"/>
        <v>924.98837760000004</v>
      </c>
      <c r="O17" s="415">
        <f t="shared" si="10"/>
        <v>80.459850233682687</v>
      </c>
      <c r="P17" s="415">
        <f t="shared" si="11"/>
        <v>-234.16802458546647</v>
      </c>
      <c r="Q17" s="415">
        <f t="shared" si="12"/>
        <v>-153.70817435178378</v>
      </c>
      <c r="R17" s="413"/>
      <c r="S17" s="413"/>
      <c r="W17" s="413"/>
      <c r="X17" s="413"/>
      <c r="AD17" s="15">
        <v>4824.83</v>
      </c>
      <c r="AE17" s="15">
        <v>2329.5500000000002</v>
      </c>
      <c r="AG17" s="15">
        <v>223156</v>
      </c>
      <c r="AH17" s="15">
        <v>106790</v>
      </c>
      <c r="AI17" s="70">
        <f t="shared" si="3"/>
        <v>329946</v>
      </c>
      <c r="AK17" s="70">
        <f t="shared" si="4"/>
        <v>3263.2302360992408</v>
      </c>
      <c r="AL17" s="70">
        <f t="shared" si="5"/>
        <v>1561.5997639007592</v>
      </c>
      <c r="AM17" s="70">
        <v>753.97987701017746</v>
      </c>
      <c r="AN17" s="70">
        <f t="shared" si="0"/>
        <v>4824.83</v>
      </c>
      <c r="AO17" s="70">
        <f t="shared" si="1"/>
        <v>1575.5701229898227</v>
      </c>
      <c r="AP17" s="70">
        <f t="shared" si="2"/>
        <v>753.97987701017746</v>
      </c>
    </row>
    <row r="18" spans="1:42" ht="14.25">
      <c r="A18" s="17">
        <v>5</v>
      </c>
      <c r="B18" s="406" t="s">
        <v>909</v>
      </c>
      <c r="C18" s="415">
        <v>1567.9537574399999</v>
      </c>
      <c r="D18" s="415">
        <v>1045.3025049600001</v>
      </c>
      <c r="E18" s="415">
        <f t="shared" si="6"/>
        <v>2613.2562624000002</v>
      </c>
      <c r="F18" s="415">
        <v>-55.526538698478817</v>
      </c>
      <c r="G18" s="415">
        <v>-200.60191680000003</v>
      </c>
      <c r="H18" s="415">
        <f t="shared" si="7"/>
        <v>-256.12845549847884</v>
      </c>
      <c r="I18" s="415">
        <v>1463.2302360992401</v>
      </c>
      <c r="J18" s="415">
        <v>1575.5701229898227</v>
      </c>
      <c r="K18" s="415">
        <f t="shared" si="8"/>
        <v>3038.800359089063</v>
      </c>
      <c r="L18" s="415">
        <v>1390.57024512</v>
      </c>
      <c r="M18" s="415">
        <v>927.04683008000029</v>
      </c>
      <c r="N18" s="415">
        <f t="shared" si="9"/>
        <v>2317.6170752000003</v>
      </c>
      <c r="O18" s="415">
        <f t="shared" si="10"/>
        <v>17.133452280761276</v>
      </c>
      <c r="P18" s="415">
        <f t="shared" si="11"/>
        <v>447.9213761098224</v>
      </c>
      <c r="Q18" s="415">
        <f t="shared" si="12"/>
        <v>465.05482839058368</v>
      </c>
      <c r="R18" s="413"/>
      <c r="S18" s="413"/>
      <c r="W18" s="413"/>
      <c r="X18" s="413"/>
      <c r="AD18" s="15">
        <v>789.87</v>
      </c>
      <c r="AE18" s="15">
        <v>815.24</v>
      </c>
      <c r="AG18" s="15">
        <v>96680</v>
      </c>
      <c r="AH18" s="15">
        <v>53129</v>
      </c>
      <c r="AI18" s="70">
        <f t="shared" si="3"/>
        <v>149809</v>
      </c>
      <c r="AK18" s="70">
        <f t="shared" si="4"/>
        <v>509.74662136453753</v>
      </c>
      <c r="AL18" s="70">
        <f t="shared" si="5"/>
        <v>280.12337863546247</v>
      </c>
      <c r="AM18" s="70">
        <v>289.12072011694897</v>
      </c>
      <c r="AN18" s="70">
        <f t="shared" si="0"/>
        <v>789.87</v>
      </c>
      <c r="AO18" s="70">
        <f t="shared" si="1"/>
        <v>526.11927988305104</v>
      </c>
      <c r="AP18" s="70">
        <f t="shared" si="2"/>
        <v>289.12072011694897</v>
      </c>
    </row>
    <row r="19" spans="1:42" ht="14.25">
      <c r="A19" s="17">
        <v>6</v>
      </c>
      <c r="B19" s="406" t="s">
        <v>910</v>
      </c>
      <c r="C19" s="415">
        <v>605.51070720000007</v>
      </c>
      <c r="D19" s="415">
        <v>403.67380479999997</v>
      </c>
      <c r="E19" s="415">
        <f t="shared" si="6"/>
        <v>1009.184512</v>
      </c>
      <c r="F19" s="415">
        <v>267.2684099821397</v>
      </c>
      <c r="G19" s="415">
        <v>-49.250608800000009</v>
      </c>
      <c r="H19" s="415">
        <f t="shared" si="7"/>
        <v>218.01780118213969</v>
      </c>
      <c r="I19" s="415">
        <v>409.74662136453799</v>
      </c>
      <c r="J19" s="415">
        <v>526.11927988305104</v>
      </c>
      <c r="K19" s="415">
        <f t="shared" si="8"/>
        <v>935.86590124758902</v>
      </c>
      <c r="L19" s="415">
        <v>571.6715020800001</v>
      </c>
      <c r="M19" s="415">
        <v>381.11433471999999</v>
      </c>
      <c r="N19" s="415">
        <f t="shared" si="9"/>
        <v>952.78583680000008</v>
      </c>
      <c r="O19" s="415">
        <f t="shared" si="10"/>
        <v>105.34352926667759</v>
      </c>
      <c r="P19" s="415">
        <f t="shared" si="11"/>
        <v>95.754336363051038</v>
      </c>
      <c r="Q19" s="415">
        <f t="shared" si="12"/>
        <v>201.09786562972863</v>
      </c>
      <c r="R19" s="413"/>
      <c r="S19" s="413"/>
      <c r="W19" s="413"/>
      <c r="X19" s="413"/>
      <c r="AD19" s="15">
        <v>939.7600000000001</v>
      </c>
      <c r="AE19" s="15">
        <v>764.10000000000014</v>
      </c>
      <c r="AG19" s="15">
        <v>148718</v>
      </c>
      <c r="AH19" s="15">
        <v>80293</v>
      </c>
      <c r="AI19" s="70">
        <f t="shared" si="3"/>
        <v>229011</v>
      </c>
      <c r="AK19" s="70">
        <f t="shared" si="4"/>
        <v>610.27298985638254</v>
      </c>
      <c r="AL19" s="70">
        <f t="shared" si="5"/>
        <v>329.48701014361757</v>
      </c>
      <c r="AM19" s="70">
        <v>267.89927689062978</v>
      </c>
      <c r="AN19" s="70">
        <f t="shared" si="0"/>
        <v>939.7600000000001</v>
      </c>
      <c r="AO19" s="70">
        <f t="shared" si="1"/>
        <v>496.20072310937036</v>
      </c>
      <c r="AP19" s="70">
        <f t="shared" si="2"/>
        <v>267.89927689062978</v>
      </c>
    </row>
    <row r="20" spans="1:42" ht="14.25">
      <c r="A20" s="17">
        <v>7</v>
      </c>
      <c r="B20" s="406" t="s">
        <v>911</v>
      </c>
      <c r="C20" s="415">
        <v>931.42678272000001</v>
      </c>
      <c r="D20" s="415">
        <v>620.95118848000004</v>
      </c>
      <c r="E20" s="415">
        <f t="shared" si="6"/>
        <v>1552.3779712</v>
      </c>
      <c r="F20" s="415">
        <v>-216.43235823990278</v>
      </c>
      <c r="G20" s="415">
        <v>-84.605952000000116</v>
      </c>
      <c r="H20" s="415">
        <f t="shared" si="7"/>
        <v>-301.0383102399029</v>
      </c>
      <c r="I20" s="415">
        <v>610.27298985638254</v>
      </c>
      <c r="J20" s="415">
        <v>496.20072310937036</v>
      </c>
      <c r="K20" s="415">
        <f t="shared" si="8"/>
        <v>1106.4737129657528</v>
      </c>
      <c r="L20" s="415">
        <v>889.70241024000006</v>
      </c>
      <c r="M20" s="415">
        <v>593.13494016000004</v>
      </c>
      <c r="N20" s="415">
        <f t="shared" si="9"/>
        <v>1482.8373504000001</v>
      </c>
      <c r="O20" s="415">
        <f t="shared" si="10"/>
        <v>-495.86177862352031</v>
      </c>
      <c r="P20" s="415">
        <f t="shared" si="11"/>
        <v>-181.5401690506298</v>
      </c>
      <c r="Q20" s="415">
        <f t="shared" si="12"/>
        <v>-677.40194767415005</v>
      </c>
      <c r="R20" s="413"/>
      <c r="S20" s="413"/>
      <c r="W20" s="413"/>
      <c r="X20" s="413"/>
      <c r="AD20" s="15">
        <v>1212.2800000000002</v>
      </c>
      <c r="AE20" s="15">
        <v>588.82999999999993</v>
      </c>
      <c r="AG20" s="15">
        <v>103166</v>
      </c>
      <c r="AH20" s="15">
        <v>47372</v>
      </c>
      <c r="AI20" s="70">
        <f t="shared" si="3"/>
        <v>150538</v>
      </c>
      <c r="AK20" s="70">
        <f t="shared" si="4"/>
        <v>830.79407511724628</v>
      </c>
      <c r="AL20" s="70">
        <f t="shared" si="5"/>
        <v>381.48592488275392</v>
      </c>
      <c r="AM20" s="70">
        <v>185.2957709016992</v>
      </c>
      <c r="AN20" s="70">
        <f t="shared" si="0"/>
        <v>1212.2800000000002</v>
      </c>
      <c r="AO20" s="70">
        <f t="shared" si="1"/>
        <v>403.53422909830073</v>
      </c>
      <c r="AP20" s="70">
        <f t="shared" si="2"/>
        <v>185.2957709016992</v>
      </c>
    </row>
    <row r="21" spans="1:42" ht="14.25">
      <c r="A21" s="17">
        <v>8</v>
      </c>
      <c r="B21" s="406" t="s">
        <v>912</v>
      </c>
      <c r="C21" s="415">
        <v>659.55324288000008</v>
      </c>
      <c r="D21" s="415">
        <v>439.70216191999998</v>
      </c>
      <c r="E21" s="415">
        <f t="shared" si="6"/>
        <v>1099.2554048000002</v>
      </c>
      <c r="F21" s="415">
        <v>-160.3836362115174</v>
      </c>
      <c r="G21" s="415">
        <v>-92.189368800000011</v>
      </c>
      <c r="H21" s="415">
        <f t="shared" si="7"/>
        <v>-252.57300501151741</v>
      </c>
      <c r="I21" s="415">
        <v>830.79407511724628</v>
      </c>
      <c r="J21" s="415">
        <v>403.53422909830073</v>
      </c>
      <c r="K21" s="415">
        <f t="shared" si="8"/>
        <v>1234.328304215547</v>
      </c>
      <c r="L21" s="415">
        <v>576.95750784000006</v>
      </c>
      <c r="M21" s="415">
        <v>384.63833856000008</v>
      </c>
      <c r="N21" s="415">
        <f t="shared" si="9"/>
        <v>961.59584640000014</v>
      </c>
      <c r="O21" s="415">
        <f t="shared" si="10"/>
        <v>93.452931065728762</v>
      </c>
      <c r="P21" s="415">
        <f t="shared" si="11"/>
        <v>-73.293478261699363</v>
      </c>
      <c r="Q21" s="415">
        <f t="shared" si="12"/>
        <v>20.159452804029399</v>
      </c>
      <c r="R21" s="413"/>
      <c r="S21" s="413"/>
      <c r="W21" s="413"/>
      <c r="X21" s="413"/>
      <c r="AD21" s="15">
        <v>479.88999999999993</v>
      </c>
      <c r="AE21" s="15">
        <v>441.40999999999997</v>
      </c>
      <c r="AG21" s="15">
        <v>65819</v>
      </c>
      <c r="AH21" s="15">
        <v>34275</v>
      </c>
      <c r="AI21" s="70">
        <f t="shared" si="3"/>
        <v>100094</v>
      </c>
      <c r="AK21" s="70">
        <f t="shared" si="4"/>
        <v>315.56217065957992</v>
      </c>
      <c r="AL21" s="70">
        <f t="shared" si="5"/>
        <v>164.32782934042001</v>
      </c>
      <c r="AM21" s="70">
        <v>151.15119537634627</v>
      </c>
      <c r="AN21" s="70">
        <f t="shared" si="0"/>
        <v>479.88999999999993</v>
      </c>
      <c r="AO21" s="70">
        <f t="shared" si="1"/>
        <v>290.2588046236537</v>
      </c>
      <c r="AP21" s="70">
        <f t="shared" si="2"/>
        <v>151.15119537634627</v>
      </c>
    </row>
    <row r="22" spans="1:42" ht="14.25">
      <c r="A22" s="17">
        <v>9</v>
      </c>
      <c r="B22" s="406" t="s">
        <v>913</v>
      </c>
      <c r="C22" s="415">
        <v>412.22702976000005</v>
      </c>
      <c r="D22" s="415">
        <v>274.81801984000003</v>
      </c>
      <c r="E22" s="415">
        <f t="shared" si="6"/>
        <v>687.04504960000008</v>
      </c>
      <c r="F22" s="415">
        <v>37.746459990741187</v>
      </c>
      <c r="G22" s="415">
        <v>-4.208168000000029</v>
      </c>
      <c r="H22" s="415">
        <f t="shared" si="7"/>
        <v>33.538291990741158</v>
      </c>
      <c r="I22" s="415">
        <v>315.56217065957992</v>
      </c>
      <c r="J22" s="415">
        <v>290.2588046236537</v>
      </c>
      <c r="K22" s="415">
        <f t="shared" si="8"/>
        <v>605.82097528323357</v>
      </c>
      <c r="L22" s="415">
        <v>317.28560640000001</v>
      </c>
      <c r="M22" s="415">
        <v>211.5237376</v>
      </c>
      <c r="N22" s="415">
        <f t="shared" si="9"/>
        <v>528.80934400000001</v>
      </c>
      <c r="O22" s="415">
        <f t="shared" si="10"/>
        <v>36.0230242503211</v>
      </c>
      <c r="P22" s="415">
        <f t="shared" si="11"/>
        <v>74.526899023653641</v>
      </c>
      <c r="Q22" s="415">
        <f t="shared" si="12"/>
        <v>110.54992327397474</v>
      </c>
      <c r="R22" s="413"/>
      <c r="S22" s="413"/>
      <c r="W22" s="413"/>
      <c r="X22" s="413"/>
      <c r="AD22" s="15">
        <v>453.25</v>
      </c>
      <c r="AE22" s="15">
        <v>376.71</v>
      </c>
      <c r="AG22" s="15">
        <v>71665</v>
      </c>
      <c r="AH22" s="15">
        <v>47312</v>
      </c>
      <c r="AI22" s="70">
        <f t="shared" si="3"/>
        <v>118977</v>
      </c>
      <c r="AK22" s="70">
        <f t="shared" si="4"/>
        <v>273.01210528085261</v>
      </c>
      <c r="AL22" s="70">
        <f t="shared" si="5"/>
        <v>180.23789471914739</v>
      </c>
      <c r="AM22" s="70">
        <v>149.80125167049093</v>
      </c>
      <c r="AN22" s="70">
        <f t="shared" si="0"/>
        <v>453.25</v>
      </c>
      <c r="AO22" s="70">
        <f t="shared" si="1"/>
        <v>226.90874832950905</v>
      </c>
      <c r="AP22" s="70">
        <f t="shared" si="2"/>
        <v>149.80125167049093</v>
      </c>
    </row>
    <row r="23" spans="1:42" ht="14.25">
      <c r="A23" s="17">
        <v>10</v>
      </c>
      <c r="B23" s="406" t="s">
        <v>914</v>
      </c>
      <c r="C23" s="415">
        <v>448.84076160000012</v>
      </c>
      <c r="D23" s="415">
        <v>299.22717440000002</v>
      </c>
      <c r="E23" s="415">
        <f t="shared" si="6"/>
        <v>748.06793600000015</v>
      </c>
      <c r="F23" s="415">
        <v>103.80169128912974</v>
      </c>
      <c r="G23" s="415">
        <v>-8.8752616000000799</v>
      </c>
      <c r="H23" s="415">
        <f t="shared" si="7"/>
        <v>94.926429689129662</v>
      </c>
      <c r="I23" s="415">
        <v>273.01210528085261</v>
      </c>
      <c r="J23" s="415">
        <v>226.90874832950905</v>
      </c>
      <c r="K23" s="415">
        <f t="shared" si="8"/>
        <v>499.92085361036163</v>
      </c>
      <c r="L23" s="415">
        <v>416.62994688000003</v>
      </c>
      <c r="M23" s="415">
        <v>277.75329792000002</v>
      </c>
      <c r="N23" s="415">
        <f t="shared" si="9"/>
        <v>694.38324480000006</v>
      </c>
      <c r="O23" s="415">
        <f t="shared" si="10"/>
        <v>-39.81615031001769</v>
      </c>
      <c r="P23" s="415">
        <f t="shared" si="11"/>
        <v>-59.719811190491043</v>
      </c>
      <c r="Q23" s="415">
        <f t="shared" si="12"/>
        <v>-99.535961500508733</v>
      </c>
      <c r="R23" s="413"/>
      <c r="S23" s="413"/>
      <c r="W23" s="413"/>
      <c r="X23" s="413"/>
      <c r="AD23" s="15">
        <v>1595.51</v>
      </c>
      <c r="AE23" s="15">
        <v>524.94999999999993</v>
      </c>
      <c r="AG23" s="15">
        <v>93087</v>
      </c>
      <c r="AH23" s="15">
        <v>50996</v>
      </c>
      <c r="AI23" s="70">
        <f t="shared" si="3"/>
        <v>144083</v>
      </c>
      <c r="AK23" s="70">
        <f t="shared" si="4"/>
        <v>1030.8033520262625</v>
      </c>
      <c r="AL23" s="70">
        <f t="shared" si="5"/>
        <v>564.70664797373752</v>
      </c>
      <c r="AM23" s="70">
        <v>185.79811775157373</v>
      </c>
      <c r="AN23" s="70">
        <f t="shared" si="0"/>
        <v>1595.51</v>
      </c>
      <c r="AO23" s="70">
        <f t="shared" si="1"/>
        <v>339.1518822484262</v>
      </c>
      <c r="AP23" s="70">
        <f t="shared" si="2"/>
        <v>185.79811775157373</v>
      </c>
    </row>
    <row r="24" spans="1:42" ht="14.25">
      <c r="A24" s="17">
        <v>11</v>
      </c>
      <c r="B24" s="406" t="s">
        <v>915</v>
      </c>
      <c r="C24" s="415">
        <v>601.28721408000001</v>
      </c>
      <c r="D24" s="415">
        <v>400.85814272000005</v>
      </c>
      <c r="E24" s="415">
        <f t="shared" si="6"/>
        <v>1002.1453568000001</v>
      </c>
      <c r="F24" s="415">
        <v>66.725599108449046</v>
      </c>
      <c r="G24" s="415">
        <v>-50.639237600000001</v>
      </c>
      <c r="H24" s="415">
        <f t="shared" si="7"/>
        <v>16.086361508449045</v>
      </c>
      <c r="I24" s="415">
        <v>530.80335202625997</v>
      </c>
      <c r="J24" s="415">
        <v>339.1518822484262</v>
      </c>
      <c r="K24" s="415">
        <f t="shared" si="8"/>
        <v>869.95523427468618</v>
      </c>
      <c r="L24" s="415">
        <v>518.1225100800001</v>
      </c>
      <c r="M24" s="415">
        <v>345.41500671999995</v>
      </c>
      <c r="N24" s="415">
        <f t="shared" si="9"/>
        <v>863.53751680000005</v>
      </c>
      <c r="O24" s="415">
        <f t="shared" si="10"/>
        <v>79.406441054708921</v>
      </c>
      <c r="P24" s="415">
        <f t="shared" si="11"/>
        <v>-56.902362071573748</v>
      </c>
      <c r="Q24" s="415">
        <f t="shared" si="12"/>
        <v>22.504078983135173</v>
      </c>
      <c r="R24" s="413"/>
      <c r="S24" s="413"/>
      <c r="W24" s="413"/>
      <c r="X24" s="413"/>
      <c r="AD24" s="15">
        <v>584.08999999999992</v>
      </c>
      <c r="AE24" s="15">
        <v>512.9</v>
      </c>
      <c r="AG24" s="15">
        <v>76420</v>
      </c>
      <c r="AH24" s="15">
        <v>46303</v>
      </c>
      <c r="AI24" s="70">
        <f t="shared" si="3"/>
        <v>122723</v>
      </c>
      <c r="AK24" s="70">
        <f t="shared" si="4"/>
        <v>363.7146891780676</v>
      </c>
      <c r="AL24" s="70">
        <f t="shared" si="5"/>
        <v>220.37531082193232</v>
      </c>
      <c r="AM24" s="70">
        <v>193.51554883762617</v>
      </c>
      <c r="AN24" s="70">
        <f t="shared" si="0"/>
        <v>584.08999999999992</v>
      </c>
      <c r="AO24" s="70">
        <f t="shared" si="1"/>
        <v>319.38445116237381</v>
      </c>
      <c r="AP24" s="70">
        <f t="shared" si="2"/>
        <v>193.51554883762617</v>
      </c>
    </row>
    <row r="25" spans="1:42" ht="14.25">
      <c r="A25" s="17">
        <v>12</v>
      </c>
      <c r="B25" s="406" t="s">
        <v>916</v>
      </c>
      <c r="C25" s="415">
        <v>478.62151680000011</v>
      </c>
      <c r="D25" s="415">
        <v>319.08101120000003</v>
      </c>
      <c r="E25" s="415">
        <f t="shared" si="6"/>
        <v>797.70252800000014</v>
      </c>
      <c r="F25" s="415">
        <v>96.466229186006387</v>
      </c>
      <c r="G25" s="415">
        <v>-27.705482400000079</v>
      </c>
      <c r="H25" s="415">
        <f t="shared" si="7"/>
        <v>68.760746786006308</v>
      </c>
      <c r="I25" s="415">
        <v>363.7146891780676</v>
      </c>
      <c r="J25" s="415">
        <v>319.38445116237381</v>
      </c>
      <c r="K25" s="415">
        <f t="shared" si="8"/>
        <v>683.09914034044141</v>
      </c>
      <c r="L25" s="415">
        <v>333.80750592000004</v>
      </c>
      <c r="M25" s="415">
        <v>222.53833728000006</v>
      </c>
      <c r="N25" s="415">
        <f t="shared" si="9"/>
        <v>556.3458432000001</v>
      </c>
      <c r="O25" s="415">
        <f t="shared" si="10"/>
        <v>126.37341244407395</v>
      </c>
      <c r="P25" s="415">
        <f t="shared" si="11"/>
        <v>69.140631482373692</v>
      </c>
      <c r="Q25" s="415">
        <f t="shared" si="12"/>
        <v>195.51404392644764</v>
      </c>
      <c r="R25" s="413"/>
      <c r="S25" s="413"/>
      <c r="W25" s="413"/>
      <c r="X25" s="413"/>
      <c r="AD25" s="15">
        <v>855.31</v>
      </c>
      <c r="AE25" s="15">
        <v>553.25</v>
      </c>
      <c r="AG25" s="15">
        <v>67379</v>
      </c>
      <c r="AH25" s="15">
        <v>25407</v>
      </c>
      <c r="AI25" s="70">
        <f t="shared" si="3"/>
        <v>92786</v>
      </c>
      <c r="AK25" s="70">
        <f t="shared" si="4"/>
        <v>621.10590487789102</v>
      </c>
      <c r="AL25" s="70">
        <f t="shared" si="5"/>
        <v>234.20409512210892</v>
      </c>
      <c r="AM25" s="70">
        <v>151.4929272735111</v>
      </c>
      <c r="AN25" s="70">
        <f t="shared" si="0"/>
        <v>855.31</v>
      </c>
      <c r="AO25" s="70">
        <f t="shared" si="1"/>
        <v>401.7570727264889</v>
      </c>
      <c r="AP25" s="70">
        <f t="shared" si="2"/>
        <v>151.4929272735111</v>
      </c>
    </row>
    <row r="26" spans="1:42" ht="14.25">
      <c r="A26" s="17">
        <v>13</v>
      </c>
      <c r="B26" s="406" t="s">
        <v>917</v>
      </c>
      <c r="C26" s="415">
        <v>421.99737216</v>
      </c>
      <c r="D26" s="415">
        <v>281.33158143999998</v>
      </c>
      <c r="E26" s="415">
        <f t="shared" si="6"/>
        <v>703.32895359999998</v>
      </c>
      <c r="F26" s="415">
        <v>39.161047267251035</v>
      </c>
      <c r="G26" s="415">
        <v>7.2053360000000168</v>
      </c>
      <c r="H26" s="415">
        <f t="shared" si="7"/>
        <v>46.366383267251052</v>
      </c>
      <c r="I26" s="415">
        <v>621.10590487789102</v>
      </c>
      <c r="J26" s="415">
        <v>401.7570727264889</v>
      </c>
      <c r="K26" s="415">
        <f t="shared" si="8"/>
        <v>1022.8629776043799</v>
      </c>
      <c r="L26" s="415">
        <v>446.98063872</v>
      </c>
      <c r="M26" s="415">
        <v>297.98709248</v>
      </c>
      <c r="N26" s="415">
        <f t="shared" si="9"/>
        <v>744.9677312</v>
      </c>
      <c r="O26" s="415">
        <f t="shared" si="10"/>
        <v>213.28631342514211</v>
      </c>
      <c r="P26" s="415">
        <f t="shared" si="11"/>
        <v>110.97531624648889</v>
      </c>
      <c r="Q26" s="415">
        <f t="shared" si="12"/>
        <v>324.261629671631</v>
      </c>
      <c r="R26" s="413"/>
      <c r="S26" s="413"/>
      <c r="W26" s="413"/>
      <c r="X26" s="413"/>
      <c r="AD26" s="15">
        <v>797.53</v>
      </c>
      <c r="AE26" s="15">
        <v>543.74</v>
      </c>
      <c r="AG26" s="15">
        <v>118173</v>
      </c>
      <c r="AH26" s="15">
        <v>63874</v>
      </c>
      <c r="AI26" s="70">
        <f t="shared" si="3"/>
        <v>182047</v>
      </c>
      <c r="AK26" s="70">
        <f t="shared" si="4"/>
        <v>517.70428894735971</v>
      </c>
      <c r="AL26" s="70">
        <f t="shared" si="5"/>
        <v>279.82571105264026</v>
      </c>
      <c r="AM26" s="70">
        <v>190.77957208852661</v>
      </c>
      <c r="AN26" s="70">
        <f t="shared" si="0"/>
        <v>797.53</v>
      </c>
      <c r="AO26" s="70">
        <f t="shared" si="1"/>
        <v>352.9604279114734</v>
      </c>
      <c r="AP26" s="70">
        <f t="shared" si="2"/>
        <v>190.77957208852661</v>
      </c>
    </row>
    <row r="27" spans="1:42" ht="14.25">
      <c r="A27" s="17">
        <v>14</v>
      </c>
      <c r="B27" s="406" t="s">
        <v>918</v>
      </c>
      <c r="C27" s="415">
        <v>740.12222592000001</v>
      </c>
      <c r="D27" s="415">
        <v>493.41481727999997</v>
      </c>
      <c r="E27" s="415">
        <f t="shared" si="6"/>
        <v>1233.5370432</v>
      </c>
      <c r="F27" s="415">
        <v>127.61252367794418</v>
      </c>
      <c r="G27" s="415">
        <v>-89.41426400000006</v>
      </c>
      <c r="H27" s="415">
        <f t="shared" si="7"/>
        <v>38.198259677944122</v>
      </c>
      <c r="I27" s="415">
        <v>517.70428894735971</v>
      </c>
      <c r="J27" s="415">
        <v>352.9604279114734</v>
      </c>
      <c r="K27" s="415">
        <f t="shared" si="8"/>
        <v>870.66471685883312</v>
      </c>
      <c r="L27" s="415">
        <v>475.21442303999999</v>
      </c>
      <c r="M27" s="415">
        <v>316.80961536000001</v>
      </c>
      <c r="N27" s="415">
        <f t="shared" si="9"/>
        <v>792.02403839999999</v>
      </c>
      <c r="O27" s="415">
        <f t="shared" si="10"/>
        <v>170.10238958530391</v>
      </c>
      <c r="P27" s="415">
        <f t="shared" si="11"/>
        <v>-53.263451448526666</v>
      </c>
      <c r="Q27" s="415">
        <f t="shared" si="12"/>
        <v>116.83893813677724</v>
      </c>
      <c r="R27" s="413"/>
      <c r="S27" s="413"/>
      <c r="W27" s="413"/>
      <c r="X27" s="413"/>
      <c r="AD27" s="15">
        <v>708.92</v>
      </c>
      <c r="AE27" s="15">
        <v>483.98</v>
      </c>
      <c r="AG27" s="15">
        <v>71749</v>
      </c>
      <c r="AH27" s="15">
        <v>33065</v>
      </c>
      <c r="AI27" s="70">
        <f t="shared" si="3"/>
        <v>104814</v>
      </c>
      <c r="AK27" s="70">
        <f t="shared" si="4"/>
        <v>485.28155666227792</v>
      </c>
      <c r="AL27" s="70">
        <f t="shared" si="5"/>
        <v>223.63844333772204</v>
      </c>
      <c r="AM27" s="70">
        <v>152.67806495315511</v>
      </c>
      <c r="AN27" s="70">
        <f t="shared" si="0"/>
        <v>708.92</v>
      </c>
      <c r="AO27" s="70">
        <f t="shared" si="1"/>
        <v>331.3019350468449</v>
      </c>
      <c r="AP27" s="70">
        <f t="shared" si="2"/>
        <v>152.67806495315511</v>
      </c>
    </row>
    <row r="28" spans="1:42" s="388" customFormat="1" ht="14.25">
      <c r="A28" s="383">
        <v>15</v>
      </c>
      <c r="B28" s="406" t="s">
        <v>919</v>
      </c>
      <c r="C28" s="415">
        <v>449.36685696000006</v>
      </c>
      <c r="D28" s="415">
        <v>299.57790464000004</v>
      </c>
      <c r="E28" s="415">
        <f t="shared" si="6"/>
        <v>748.94476160000011</v>
      </c>
      <c r="F28" s="415">
        <v>126.3828895859952</v>
      </c>
      <c r="G28" s="415">
        <v>-11.189155200000073</v>
      </c>
      <c r="H28" s="415">
        <f t="shared" si="7"/>
        <v>115.19373438599513</v>
      </c>
      <c r="I28" s="415">
        <v>485.28155666227792</v>
      </c>
      <c r="J28" s="415">
        <v>331.3019350468449</v>
      </c>
      <c r="K28" s="415">
        <f t="shared" si="8"/>
        <v>816.58349170912288</v>
      </c>
      <c r="L28" s="415">
        <v>472.77810048000009</v>
      </c>
      <c r="M28" s="415">
        <v>315.18540032000004</v>
      </c>
      <c r="N28" s="415">
        <f t="shared" si="9"/>
        <v>787.96350080000013</v>
      </c>
      <c r="O28" s="415">
        <f t="shared" si="10"/>
        <v>138.88634576827309</v>
      </c>
      <c r="P28" s="415">
        <f t="shared" si="11"/>
        <v>4.9273795268447884</v>
      </c>
      <c r="Q28" s="415">
        <f t="shared" si="12"/>
        <v>143.81372529511788</v>
      </c>
      <c r="R28" s="413"/>
      <c r="S28" s="413"/>
      <c r="W28" s="413"/>
      <c r="X28" s="413"/>
      <c r="AD28" s="388">
        <v>748.2700000000001</v>
      </c>
      <c r="AE28" s="388">
        <v>391.23000000000008</v>
      </c>
      <c r="AF28" s="418"/>
      <c r="AG28" s="388">
        <v>69194</v>
      </c>
      <c r="AH28" s="388">
        <v>48832</v>
      </c>
      <c r="AI28" s="70">
        <f t="shared" si="3"/>
        <v>118026</v>
      </c>
      <c r="AK28" s="70">
        <f t="shared" si="4"/>
        <v>438.68125989188826</v>
      </c>
      <c r="AL28" s="70">
        <f t="shared" si="5"/>
        <v>309.58874010811184</v>
      </c>
      <c r="AM28" s="70">
        <v>161.86724416653962</v>
      </c>
      <c r="AN28" s="70">
        <f t="shared" si="0"/>
        <v>748.2700000000001</v>
      </c>
      <c r="AO28" s="70">
        <f t="shared" si="1"/>
        <v>229.36275583346045</v>
      </c>
      <c r="AP28" s="70">
        <f t="shared" si="2"/>
        <v>161.86724416653962</v>
      </c>
    </row>
    <row r="29" spans="1:42" s="388" customFormat="1" ht="14.25">
      <c r="A29" s="383">
        <v>16</v>
      </c>
      <c r="B29" s="406" t="s">
        <v>920</v>
      </c>
      <c r="C29" s="415">
        <v>440.77372416000009</v>
      </c>
      <c r="D29" s="415">
        <v>293.84914944000002</v>
      </c>
      <c r="E29" s="415">
        <f t="shared" si="6"/>
        <v>734.62287360000005</v>
      </c>
      <c r="F29" s="415">
        <v>36.671697575262158</v>
      </c>
      <c r="G29" s="415">
        <v>-8.4427456000000802</v>
      </c>
      <c r="H29" s="415">
        <f t="shared" si="7"/>
        <v>28.228951975262078</v>
      </c>
      <c r="I29" s="415">
        <v>438.68125989188826</v>
      </c>
      <c r="J29" s="415">
        <v>229.36275583346045</v>
      </c>
      <c r="K29" s="415">
        <f t="shared" si="8"/>
        <v>668.04401572534869</v>
      </c>
      <c r="L29" s="415">
        <v>266.41719552000001</v>
      </c>
      <c r="M29" s="415">
        <v>177.61146367999999</v>
      </c>
      <c r="N29" s="415">
        <f t="shared" si="9"/>
        <v>444.02865919999999</v>
      </c>
      <c r="O29" s="415">
        <f t="shared" si="10"/>
        <v>208.93576194715041</v>
      </c>
      <c r="P29" s="415">
        <f t="shared" si="11"/>
        <v>43.308546553460388</v>
      </c>
      <c r="Q29" s="415">
        <f t="shared" si="12"/>
        <v>252.2443085006108</v>
      </c>
      <c r="R29" s="413"/>
      <c r="S29" s="413"/>
      <c r="W29" s="413"/>
      <c r="X29" s="413"/>
      <c r="AD29" s="388">
        <v>1106.76</v>
      </c>
      <c r="AE29" s="388">
        <v>1237.45</v>
      </c>
      <c r="AF29" s="418"/>
      <c r="AG29" s="388">
        <v>159996</v>
      </c>
      <c r="AH29" s="388">
        <v>83400</v>
      </c>
      <c r="AI29" s="70">
        <f t="shared" si="3"/>
        <v>243396</v>
      </c>
      <c r="AK29" s="70">
        <f t="shared" si="4"/>
        <v>727.52704629492678</v>
      </c>
      <c r="AL29" s="70">
        <f t="shared" si="5"/>
        <v>379.23295370507321</v>
      </c>
      <c r="AM29" s="70">
        <v>424.01407582704735</v>
      </c>
      <c r="AN29" s="70">
        <f t="shared" si="0"/>
        <v>1106.76</v>
      </c>
      <c r="AO29" s="70">
        <f t="shared" si="1"/>
        <v>813.4359241729527</v>
      </c>
      <c r="AP29" s="70">
        <f t="shared" si="2"/>
        <v>424.01407582704735</v>
      </c>
    </row>
    <row r="30" spans="1:42" s="388" customFormat="1" ht="14.25">
      <c r="A30" s="383">
        <v>17</v>
      </c>
      <c r="B30" s="406" t="s">
        <v>921</v>
      </c>
      <c r="C30" s="415">
        <v>1002.0613478400001</v>
      </c>
      <c r="D30" s="415">
        <v>668.04089856000019</v>
      </c>
      <c r="E30" s="415">
        <f t="shared" si="6"/>
        <v>1670.1022464000002</v>
      </c>
      <c r="F30" s="415">
        <v>411.09564785322004</v>
      </c>
      <c r="G30" s="415">
        <v>-173.36007600000011</v>
      </c>
      <c r="H30" s="415">
        <f t="shared" si="7"/>
        <v>237.73557185321994</v>
      </c>
      <c r="I30" s="415">
        <v>727.52704629492678</v>
      </c>
      <c r="J30" s="415">
        <v>813.4359241729527</v>
      </c>
      <c r="K30" s="415">
        <f t="shared" si="8"/>
        <v>1540.9629704678796</v>
      </c>
      <c r="L30" s="415">
        <v>931.32657408</v>
      </c>
      <c r="M30" s="415">
        <v>620.88438272000008</v>
      </c>
      <c r="N30" s="415">
        <f t="shared" si="9"/>
        <v>1552.2109568000001</v>
      </c>
      <c r="O30" s="415">
        <f t="shared" si="10"/>
        <v>207.29612006814682</v>
      </c>
      <c r="P30" s="415">
        <f t="shared" si="11"/>
        <v>19.191465452952571</v>
      </c>
      <c r="Q30" s="415">
        <f t="shared" si="12"/>
        <v>226.48758552109939</v>
      </c>
      <c r="R30" s="413"/>
      <c r="S30" s="413"/>
      <c r="W30" s="413"/>
      <c r="X30" s="413"/>
      <c r="AD30" s="388">
        <v>617.71</v>
      </c>
      <c r="AE30" s="388">
        <v>360.25</v>
      </c>
      <c r="AF30" s="418"/>
      <c r="AG30" s="388">
        <v>63134</v>
      </c>
      <c r="AH30" s="388">
        <v>24769</v>
      </c>
      <c r="AI30" s="70">
        <f t="shared" si="3"/>
        <v>87903</v>
      </c>
      <c r="AK30" s="70">
        <f t="shared" si="4"/>
        <v>443.65383593278955</v>
      </c>
      <c r="AL30" s="70">
        <f t="shared" si="5"/>
        <v>174.05616406721049</v>
      </c>
      <c r="AM30" s="70">
        <v>101.50998543849471</v>
      </c>
      <c r="AN30" s="70">
        <f t="shared" si="0"/>
        <v>617.71</v>
      </c>
      <c r="AO30" s="70">
        <f t="shared" si="1"/>
        <v>258.74001456150529</v>
      </c>
      <c r="AP30" s="70">
        <f t="shared" si="2"/>
        <v>101.50998543849471</v>
      </c>
    </row>
    <row r="31" spans="1:42" s="388" customFormat="1" ht="14.25">
      <c r="A31" s="383">
        <v>18</v>
      </c>
      <c r="B31" s="406" t="s">
        <v>922</v>
      </c>
      <c r="C31" s="415">
        <v>458.25147648000006</v>
      </c>
      <c r="D31" s="415">
        <v>305.50098432000004</v>
      </c>
      <c r="E31" s="415">
        <f t="shared" si="6"/>
        <v>763.75246080000011</v>
      </c>
      <c r="F31" s="415">
        <v>170.71848599318628</v>
      </c>
      <c r="G31" s="415">
        <v>71.116236800000024</v>
      </c>
      <c r="H31" s="415">
        <f t="shared" si="7"/>
        <v>241.8347227931863</v>
      </c>
      <c r="I31" s="415">
        <v>443.65383593278955</v>
      </c>
      <c r="J31" s="415">
        <v>258.74001456150529</v>
      </c>
      <c r="K31" s="415">
        <f t="shared" si="8"/>
        <v>702.39385049429484</v>
      </c>
      <c r="L31" s="415">
        <v>301.59669120000001</v>
      </c>
      <c r="M31" s="415">
        <v>201.06446080000001</v>
      </c>
      <c r="N31" s="415">
        <f t="shared" si="9"/>
        <v>502.66115200000002</v>
      </c>
      <c r="O31" s="415">
        <f t="shared" si="10"/>
        <v>312.77563072597582</v>
      </c>
      <c r="P31" s="415">
        <f t="shared" si="11"/>
        <v>128.79179056150531</v>
      </c>
      <c r="Q31" s="415">
        <f t="shared" si="12"/>
        <v>441.56742128748112</v>
      </c>
      <c r="R31" s="413"/>
      <c r="S31" s="413"/>
      <c r="W31" s="413"/>
      <c r="X31" s="413"/>
      <c r="AD31" s="388">
        <v>775.94</v>
      </c>
      <c r="AE31" s="388">
        <v>722.06</v>
      </c>
      <c r="AF31" s="418"/>
      <c r="AG31" s="388">
        <v>96741</v>
      </c>
      <c r="AH31" s="388">
        <v>46415</v>
      </c>
      <c r="AI31" s="70">
        <f t="shared" si="3"/>
        <v>143156</v>
      </c>
      <c r="AK31" s="70">
        <f t="shared" si="4"/>
        <v>524.35952066277343</v>
      </c>
      <c r="AL31" s="70">
        <f t="shared" si="5"/>
        <v>251.58047933722662</v>
      </c>
      <c r="AM31" s="70">
        <v>234.11114378719714</v>
      </c>
      <c r="AN31" s="70">
        <f t="shared" si="0"/>
        <v>775.94</v>
      </c>
      <c r="AO31" s="70">
        <f t="shared" si="1"/>
        <v>487.94885621280281</v>
      </c>
      <c r="AP31" s="70">
        <f t="shared" si="2"/>
        <v>234.11114378719714</v>
      </c>
    </row>
    <row r="32" spans="1:42" s="388" customFormat="1" ht="14.25">
      <c r="A32" s="383">
        <v>19</v>
      </c>
      <c r="B32" s="406" t="s">
        <v>923</v>
      </c>
      <c r="C32" s="415">
        <v>747.04162176000023</v>
      </c>
      <c r="D32" s="415">
        <v>498.02774784000002</v>
      </c>
      <c r="E32" s="415">
        <f t="shared" si="6"/>
        <v>1245.0693696000003</v>
      </c>
      <c r="F32" s="415">
        <v>121.19177427097918</v>
      </c>
      <c r="G32" s="415">
        <v>-49.813627199999985</v>
      </c>
      <c r="H32" s="415">
        <f t="shared" si="7"/>
        <v>71.378147070979196</v>
      </c>
      <c r="I32" s="415">
        <v>524.35952066277343</v>
      </c>
      <c r="J32" s="415">
        <v>487.94885621280281</v>
      </c>
      <c r="K32" s="415">
        <f t="shared" si="8"/>
        <v>1012.3083768755762</v>
      </c>
      <c r="L32" s="415">
        <v>653.04091775999996</v>
      </c>
      <c r="M32" s="415">
        <v>435.36061184000005</v>
      </c>
      <c r="N32" s="415">
        <f t="shared" si="9"/>
        <v>1088.4015296</v>
      </c>
      <c r="O32" s="415">
        <f t="shared" si="10"/>
        <v>-7.4896228262473414</v>
      </c>
      <c r="P32" s="415">
        <f t="shared" si="11"/>
        <v>2.7746171728027775</v>
      </c>
      <c r="Q32" s="415">
        <f t="shared" si="12"/>
        <v>-4.7150056534445639</v>
      </c>
      <c r="R32" s="413"/>
      <c r="S32" s="413"/>
      <c r="W32" s="413"/>
      <c r="X32" s="413"/>
      <c r="AD32" s="388">
        <v>1313.14</v>
      </c>
      <c r="AE32" s="388">
        <v>727.52</v>
      </c>
      <c r="AF32" s="418"/>
      <c r="AG32" s="388">
        <v>81122</v>
      </c>
      <c r="AH32" s="388">
        <v>41635</v>
      </c>
      <c r="AI32" s="70">
        <f t="shared" si="3"/>
        <v>122757</v>
      </c>
      <c r="AK32" s="70">
        <f t="shared" si="4"/>
        <v>867.76756584145915</v>
      </c>
      <c r="AL32" s="70">
        <f t="shared" si="5"/>
        <v>445.37243415854095</v>
      </c>
      <c r="AM32" s="70">
        <v>246.75004439665349</v>
      </c>
      <c r="AN32" s="70">
        <f t="shared" si="0"/>
        <v>1313.14</v>
      </c>
      <c r="AO32" s="70">
        <f t="shared" si="1"/>
        <v>480.76995560334649</v>
      </c>
      <c r="AP32" s="70">
        <f t="shared" si="2"/>
        <v>246.75004439665349</v>
      </c>
    </row>
    <row r="33" spans="1:42" s="388" customFormat="1" ht="14.25">
      <c r="A33" s="383">
        <v>20</v>
      </c>
      <c r="B33" s="406" t="s">
        <v>924</v>
      </c>
      <c r="C33" s="415">
        <v>508.07033088000003</v>
      </c>
      <c r="D33" s="415">
        <v>338.71355391999998</v>
      </c>
      <c r="E33" s="415">
        <f t="shared" si="6"/>
        <v>846.78388480000001</v>
      </c>
      <c r="F33" s="415">
        <v>178.25950602769768</v>
      </c>
      <c r="G33" s="415">
        <v>4.0008031999999503</v>
      </c>
      <c r="H33" s="415">
        <f t="shared" si="7"/>
        <v>182.26030922769763</v>
      </c>
      <c r="I33" s="415">
        <v>867.76756584145915</v>
      </c>
      <c r="J33" s="415">
        <v>480.76995560334649</v>
      </c>
      <c r="K33" s="415">
        <f t="shared" si="8"/>
        <v>1348.5375214448056</v>
      </c>
      <c r="L33" s="415">
        <v>463.82195328000012</v>
      </c>
      <c r="M33" s="415">
        <v>309.21463552</v>
      </c>
      <c r="N33" s="415">
        <f t="shared" si="9"/>
        <v>773.03658880000012</v>
      </c>
      <c r="O33" s="415">
        <f t="shared" si="10"/>
        <v>582.20511858915665</v>
      </c>
      <c r="P33" s="415">
        <f t="shared" si="11"/>
        <v>175.55612328334644</v>
      </c>
      <c r="Q33" s="415">
        <f t="shared" si="12"/>
        <v>757.76124187250309</v>
      </c>
      <c r="R33" s="413"/>
      <c r="S33" s="413"/>
      <c r="W33" s="413"/>
      <c r="X33" s="413"/>
      <c r="AD33" s="388">
        <v>243.25</v>
      </c>
      <c r="AE33" s="388">
        <v>277.51</v>
      </c>
      <c r="AF33" s="418"/>
      <c r="AG33" s="388">
        <v>54396</v>
      </c>
      <c r="AH33" s="388">
        <v>33308</v>
      </c>
      <c r="AI33" s="70">
        <f t="shared" si="3"/>
        <v>87704</v>
      </c>
      <c r="AK33" s="70">
        <f t="shared" si="4"/>
        <v>150.86913937790752</v>
      </c>
      <c r="AL33" s="70">
        <f t="shared" si="5"/>
        <v>92.380860622092484</v>
      </c>
      <c r="AM33" s="70">
        <v>105.39203548298823</v>
      </c>
      <c r="AN33" s="70">
        <f t="shared" si="0"/>
        <v>243.25</v>
      </c>
      <c r="AO33" s="70">
        <f t="shared" si="1"/>
        <v>172.11796451701176</v>
      </c>
      <c r="AP33" s="70">
        <f t="shared" si="2"/>
        <v>105.39203548298823</v>
      </c>
    </row>
    <row r="34" spans="1:42" s="388" customFormat="1" ht="14.25">
      <c r="A34" s="383">
        <v>21</v>
      </c>
      <c r="B34" s="406" t="s">
        <v>925</v>
      </c>
      <c r="C34" s="415">
        <v>340.68432383999999</v>
      </c>
      <c r="D34" s="415">
        <v>227.12288256000005</v>
      </c>
      <c r="E34" s="415">
        <f t="shared" si="6"/>
        <v>567.80720640000004</v>
      </c>
      <c r="F34" s="415">
        <v>291.08391598347185</v>
      </c>
      <c r="G34" s="415">
        <v>76.253516799999943</v>
      </c>
      <c r="H34" s="415">
        <f t="shared" si="7"/>
        <v>367.3374327834718</v>
      </c>
      <c r="I34" s="415">
        <v>150.86913937790752</v>
      </c>
      <c r="J34" s="415">
        <v>172.11796451701176</v>
      </c>
      <c r="K34" s="415">
        <f t="shared" si="8"/>
        <v>322.9871038949193</v>
      </c>
      <c r="L34" s="415">
        <v>314.80544256000002</v>
      </c>
      <c r="M34" s="415">
        <v>209.87029504000003</v>
      </c>
      <c r="N34" s="415">
        <f t="shared" si="9"/>
        <v>524.67573760000005</v>
      </c>
      <c r="O34" s="415">
        <f t="shared" si="10"/>
        <v>127.14761280137935</v>
      </c>
      <c r="P34" s="415">
        <f t="shared" si="11"/>
        <v>38.501186277011669</v>
      </c>
      <c r="Q34" s="415">
        <f t="shared" si="12"/>
        <v>165.64879907839102</v>
      </c>
      <c r="R34" s="413"/>
      <c r="S34" s="413"/>
      <c r="W34" s="413"/>
      <c r="X34" s="413"/>
      <c r="AD34" s="388">
        <v>1383.16</v>
      </c>
      <c r="AE34" s="388">
        <v>851.65</v>
      </c>
      <c r="AF34" s="418"/>
      <c r="AG34" s="388">
        <v>154891</v>
      </c>
      <c r="AH34" s="388">
        <v>67754</v>
      </c>
      <c r="AI34" s="70">
        <f t="shared" si="3"/>
        <v>222645</v>
      </c>
      <c r="AK34" s="70">
        <f t="shared" si="4"/>
        <v>962.24498892856354</v>
      </c>
      <c r="AL34" s="70">
        <f t="shared" si="5"/>
        <v>420.91501107143654</v>
      </c>
      <c r="AM34" s="70">
        <v>259.16905432414831</v>
      </c>
      <c r="AN34" s="70">
        <f t="shared" si="0"/>
        <v>1383.16</v>
      </c>
      <c r="AO34" s="70">
        <f t="shared" si="1"/>
        <v>592.48094567585167</v>
      </c>
      <c r="AP34" s="70">
        <f t="shared" si="2"/>
        <v>259.16905432414831</v>
      </c>
    </row>
    <row r="35" spans="1:42" s="388" customFormat="1" ht="14.25">
      <c r="A35" s="383">
        <v>22</v>
      </c>
      <c r="B35" s="406" t="s">
        <v>926</v>
      </c>
      <c r="C35" s="415">
        <v>1009.7650483200001</v>
      </c>
      <c r="D35" s="415">
        <v>673.17669888000012</v>
      </c>
      <c r="E35" s="415">
        <f t="shared" si="6"/>
        <v>1682.9417472000002</v>
      </c>
      <c r="F35" s="415">
        <v>-97.465057495765336</v>
      </c>
      <c r="G35" s="415">
        <v>-232.46466159999994</v>
      </c>
      <c r="H35" s="415">
        <f t="shared" si="7"/>
        <v>-329.92971909576528</v>
      </c>
      <c r="I35" s="415">
        <v>962.24498892856354</v>
      </c>
      <c r="J35" s="415">
        <v>592.48094567585167</v>
      </c>
      <c r="K35" s="415">
        <f t="shared" si="8"/>
        <v>1554.7259346044152</v>
      </c>
      <c r="L35" s="415">
        <v>1000.68347904</v>
      </c>
      <c r="M35" s="415">
        <v>667.12231936000001</v>
      </c>
      <c r="N35" s="415">
        <f t="shared" si="9"/>
        <v>1667.8057984</v>
      </c>
      <c r="O35" s="415">
        <f t="shared" si="10"/>
        <v>-135.90354760720174</v>
      </c>
      <c r="P35" s="415">
        <f t="shared" si="11"/>
        <v>-307.10603528414828</v>
      </c>
      <c r="Q35" s="415">
        <f t="shared" si="12"/>
        <v>-443.00958289135002</v>
      </c>
      <c r="R35" s="413"/>
      <c r="S35" s="413"/>
      <c r="W35" s="413"/>
      <c r="X35" s="413"/>
      <c r="AD35" s="388">
        <v>367.55999999999995</v>
      </c>
      <c r="AE35" s="388">
        <v>403.21000000000004</v>
      </c>
      <c r="AF35" s="418"/>
      <c r="AG35" s="388">
        <v>58988</v>
      </c>
      <c r="AH35" s="388">
        <v>31881</v>
      </c>
      <c r="AI35" s="70">
        <f t="shared" si="3"/>
        <v>90869</v>
      </c>
      <c r="AK35" s="70">
        <f t="shared" si="4"/>
        <v>238.60314606741571</v>
      </c>
      <c r="AL35" s="70">
        <f t="shared" si="5"/>
        <v>128.95685393258424</v>
      </c>
      <c r="AM35" s="70">
        <v>141.4645039562447</v>
      </c>
      <c r="AN35" s="70">
        <f t="shared" si="0"/>
        <v>367.55999999999995</v>
      </c>
      <c r="AO35" s="70">
        <f t="shared" si="1"/>
        <v>261.74549604375534</v>
      </c>
      <c r="AP35" s="70">
        <f t="shared" si="2"/>
        <v>141.4645039562447</v>
      </c>
    </row>
    <row r="36" spans="1:42" s="388" customFormat="1" ht="14.25">
      <c r="A36" s="383">
        <v>23</v>
      </c>
      <c r="B36" s="406" t="s">
        <v>927</v>
      </c>
      <c r="C36" s="415">
        <v>369.44420352000009</v>
      </c>
      <c r="D36" s="415">
        <v>246.29613568000002</v>
      </c>
      <c r="E36" s="415">
        <f t="shared" si="6"/>
        <v>615.74033920000011</v>
      </c>
      <c r="F36" s="415">
        <v>30.293701816628072</v>
      </c>
      <c r="G36" s="415">
        <v>2.2271783999999286</v>
      </c>
      <c r="H36" s="415">
        <f t="shared" si="7"/>
        <v>32.520880216628001</v>
      </c>
      <c r="I36" s="415">
        <v>238.60314606741571</v>
      </c>
      <c r="J36" s="415">
        <v>261.74549604375534</v>
      </c>
      <c r="K36" s="415">
        <f t="shared" si="8"/>
        <v>500.34864211117105</v>
      </c>
      <c r="L36" s="415">
        <v>391.70304768000011</v>
      </c>
      <c r="M36" s="415">
        <v>261.13536512000002</v>
      </c>
      <c r="N36" s="415">
        <f t="shared" si="9"/>
        <v>652.83841280000013</v>
      </c>
      <c r="O36" s="415">
        <f t="shared" si="10"/>
        <v>-122.80619979595633</v>
      </c>
      <c r="P36" s="415">
        <f t="shared" si="11"/>
        <v>2.837309323755278</v>
      </c>
      <c r="Q36" s="415">
        <f t="shared" si="12"/>
        <v>-119.96889047220105</v>
      </c>
      <c r="R36" s="413"/>
      <c r="S36" s="413"/>
      <c r="W36" s="413"/>
      <c r="X36" s="413"/>
      <c r="AD36" s="388">
        <v>353.83</v>
      </c>
      <c r="AE36" s="388">
        <v>376.76</v>
      </c>
      <c r="AF36" s="418"/>
      <c r="AG36" s="388">
        <v>49037</v>
      </c>
      <c r="AH36" s="388">
        <v>31155</v>
      </c>
      <c r="AI36" s="70">
        <f t="shared" si="3"/>
        <v>80192</v>
      </c>
      <c r="AK36" s="70">
        <f t="shared" si="4"/>
        <v>216.36524478750994</v>
      </c>
      <c r="AL36" s="70">
        <f t="shared" si="5"/>
        <v>137.46475521249005</v>
      </c>
      <c r="AM36" s="70">
        <v>146.37317687549881</v>
      </c>
      <c r="AN36" s="70">
        <f t="shared" si="0"/>
        <v>353.83</v>
      </c>
      <c r="AO36" s="70">
        <f t="shared" si="1"/>
        <v>230.38682312450118</v>
      </c>
      <c r="AP36" s="70">
        <f t="shared" si="2"/>
        <v>146.37317687549881</v>
      </c>
    </row>
    <row r="37" spans="1:42" s="388" customFormat="1" ht="14.25">
      <c r="A37" s="383">
        <v>24</v>
      </c>
      <c r="B37" s="406" t="s">
        <v>928</v>
      </c>
      <c r="C37" s="415">
        <v>307.12069248000006</v>
      </c>
      <c r="D37" s="415">
        <v>204.74712832</v>
      </c>
      <c r="E37" s="415">
        <f t="shared" si="6"/>
        <v>511.86782080000006</v>
      </c>
      <c r="F37" s="415">
        <v>238.95590954115681</v>
      </c>
      <c r="G37" s="415">
        <v>102.30701679999999</v>
      </c>
      <c r="H37" s="415">
        <f t="shared" si="7"/>
        <v>341.2629263411568</v>
      </c>
      <c r="I37" s="415">
        <v>216.36524478750994</v>
      </c>
      <c r="J37" s="415">
        <v>230.38682312450118</v>
      </c>
      <c r="K37" s="415">
        <f t="shared" si="8"/>
        <v>446.75206791201111</v>
      </c>
      <c r="L37" s="415">
        <v>320.44217856</v>
      </c>
      <c r="M37" s="415">
        <v>213.62811904</v>
      </c>
      <c r="N37" s="415">
        <f t="shared" si="9"/>
        <v>534.0702976</v>
      </c>
      <c r="O37" s="415">
        <f t="shared" si="10"/>
        <v>134.87897576866675</v>
      </c>
      <c r="P37" s="415">
        <f t="shared" si="11"/>
        <v>119.06572088450116</v>
      </c>
      <c r="Q37" s="415">
        <f t="shared" si="12"/>
        <v>253.94469665316791</v>
      </c>
      <c r="R37" s="413"/>
      <c r="S37" s="413"/>
      <c r="W37" s="413"/>
      <c r="X37" s="413"/>
      <c r="AD37" s="388">
        <v>1932.8899999999999</v>
      </c>
      <c r="AE37" s="388">
        <v>851.63</v>
      </c>
      <c r="AF37" s="418"/>
      <c r="AG37" s="388">
        <v>123484</v>
      </c>
      <c r="AH37" s="388">
        <v>82369</v>
      </c>
      <c r="AI37" s="70">
        <f t="shared" si="3"/>
        <v>205853</v>
      </c>
      <c r="AK37" s="70">
        <f t="shared" si="4"/>
        <v>1159.4729674087819</v>
      </c>
      <c r="AL37" s="70">
        <f t="shared" si="5"/>
        <v>773.417032591218</v>
      </c>
      <c r="AM37" s="70">
        <v>340.76701077953686</v>
      </c>
      <c r="AN37" s="70">
        <f t="shared" si="0"/>
        <v>1932.8899999999999</v>
      </c>
      <c r="AO37" s="70">
        <f t="shared" si="1"/>
        <v>510.86298922046313</v>
      </c>
      <c r="AP37" s="70">
        <f t="shared" si="2"/>
        <v>340.76701077953686</v>
      </c>
    </row>
    <row r="38" spans="1:42" s="388" customFormat="1" ht="14.25">
      <c r="A38" s="383">
        <v>25</v>
      </c>
      <c r="B38" s="406" t="s">
        <v>929</v>
      </c>
      <c r="C38" s="415">
        <v>794.58680448000018</v>
      </c>
      <c r="D38" s="415">
        <v>529.72453632000008</v>
      </c>
      <c r="E38" s="415">
        <f t="shared" si="6"/>
        <v>1324.3113408000004</v>
      </c>
      <c r="F38" s="415">
        <v>134.69817975383035</v>
      </c>
      <c r="G38" s="415">
        <v>-92.722108800000001</v>
      </c>
      <c r="H38" s="415">
        <f t="shared" si="7"/>
        <v>41.976070953830344</v>
      </c>
      <c r="I38" s="415">
        <v>1059.4729674087801</v>
      </c>
      <c r="J38" s="415">
        <v>510.86298922046313</v>
      </c>
      <c r="K38" s="415">
        <f t="shared" si="8"/>
        <v>1570.3359566292431</v>
      </c>
      <c r="L38" s="415">
        <v>784.29544704000011</v>
      </c>
      <c r="M38" s="415">
        <v>522.86363136000011</v>
      </c>
      <c r="N38" s="415">
        <f t="shared" si="9"/>
        <v>1307.1590784000002</v>
      </c>
      <c r="O38" s="415">
        <f t="shared" si="10"/>
        <v>409.87570012261028</v>
      </c>
      <c r="P38" s="415">
        <f t="shared" si="11"/>
        <v>-104.72275093953698</v>
      </c>
      <c r="Q38" s="415">
        <f t="shared" si="12"/>
        <v>305.1529491830733</v>
      </c>
      <c r="R38" s="413"/>
      <c r="S38" s="413"/>
      <c r="W38" s="413"/>
      <c r="X38" s="413"/>
      <c r="AD38" s="388">
        <v>933.57</v>
      </c>
      <c r="AE38" s="388">
        <v>788.67999999999984</v>
      </c>
      <c r="AF38" s="418"/>
      <c r="AG38" s="388">
        <v>93000</v>
      </c>
      <c r="AH38" s="388">
        <v>60091</v>
      </c>
      <c r="AI38" s="70">
        <f t="shared" si="3"/>
        <v>153091</v>
      </c>
      <c r="AK38" s="70">
        <f t="shared" si="4"/>
        <v>567.12680693182494</v>
      </c>
      <c r="AL38" s="70">
        <f t="shared" si="5"/>
        <v>366.44319306817511</v>
      </c>
      <c r="AM38" s="70">
        <v>309.5712346251575</v>
      </c>
      <c r="AN38" s="70">
        <f t="shared" si="0"/>
        <v>933.57</v>
      </c>
      <c r="AO38" s="70">
        <f t="shared" si="1"/>
        <v>479.10876537484233</v>
      </c>
      <c r="AP38" s="70">
        <f t="shared" si="2"/>
        <v>309.5712346251575</v>
      </c>
    </row>
    <row r="39" spans="1:42" s="388" customFormat="1" ht="14.25">
      <c r="A39" s="383">
        <v>26</v>
      </c>
      <c r="B39" s="406" t="s">
        <v>930</v>
      </c>
      <c r="C39" s="415">
        <v>592.31278848000011</v>
      </c>
      <c r="D39" s="415">
        <v>394.87519232000005</v>
      </c>
      <c r="E39" s="415">
        <f t="shared" si="6"/>
        <v>987.1879808000001</v>
      </c>
      <c r="F39" s="415">
        <v>41.325529199134849</v>
      </c>
      <c r="G39" s="415">
        <v>-76.377290400000049</v>
      </c>
      <c r="H39" s="415">
        <f t="shared" si="7"/>
        <v>-35.051761200865201</v>
      </c>
      <c r="I39" s="415">
        <v>567.12680693182494</v>
      </c>
      <c r="J39" s="415">
        <v>479.10876537484233</v>
      </c>
      <c r="K39" s="415">
        <f t="shared" si="8"/>
        <v>1046.2355723066673</v>
      </c>
      <c r="L39" s="415">
        <v>532.39597824000009</v>
      </c>
      <c r="M39" s="415">
        <v>354.93065216000002</v>
      </c>
      <c r="N39" s="415">
        <f t="shared" si="9"/>
        <v>887.32663040000011</v>
      </c>
      <c r="O39" s="415">
        <f t="shared" si="10"/>
        <v>76.056357890959703</v>
      </c>
      <c r="P39" s="415">
        <f t="shared" si="11"/>
        <v>47.800822814842263</v>
      </c>
      <c r="Q39" s="415">
        <f t="shared" si="12"/>
        <v>123.85718070580197</v>
      </c>
      <c r="R39" s="413"/>
      <c r="S39" s="413"/>
      <c r="W39" s="413"/>
      <c r="X39" s="413"/>
      <c r="AD39" s="388">
        <v>897.79</v>
      </c>
      <c r="AE39" s="388">
        <v>465.01</v>
      </c>
      <c r="AF39" s="418"/>
      <c r="AG39" s="388">
        <v>73377</v>
      </c>
      <c r="AH39" s="388">
        <v>36084</v>
      </c>
      <c r="AI39" s="70">
        <f t="shared" si="3"/>
        <v>109461</v>
      </c>
      <c r="AK39" s="70">
        <f t="shared" si="4"/>
        <v>601.83203908241296</v>
      </c>
      <c r="AL39" s="70">
        <f t="shared" si="5"/>
        <v>295.957960917587</v>
      </c>
      <c r="AM39" s="70">
        <v>153.29131690739166</v>
      </c>
      <c r="AN39" s="70">
        <f t="shared" si="0"/>
        <v>897.79</v>
      </c>
      <c r="AO39" s="70">
        <f t="shared" si="1"/>
        <v>311.71868309260833</v>
      </c>
      <c r="AP39" s="70">
        <f t="shared" si="2"/>
        <v>153.29131690739166</v>
      </c>
    </row>
    <row r="40" spans="1:42" s="388" customFormat="1" ht="14.25">
      <c r="A40" s="383">
        <v>27</v>
      </c>
      <c r="B40" s="406" t="s">
        <v>931</v>
      </c>
      <c r="C40" s="415">
        <v>459.56308608000006</v>
      </c>
      <c r="D40" s="415">
        <v>306.37539072000004</v>
      </c>
      <c r="E40" s="415">
        <f t="shared" si="6"/>
        <v>765.9384768000001</v>
      </c>
      <c r="F40" s="415">
        <v>55.037203791607226</v>
      </c>
      <c r="G40" s="415">
        <v>-68.110627999999906</v>
      </c>
      <c r="H40" s="415">
        <f t="shared" si="7"/>
        <v>-13.07342420839268</v>
      </c>
      <c r="I40" s="415">
        <v>601.83203908241296</v>
      </c>
      <c r="J40" s="415">
        <v>311.71868309260833</v>
      </c>
      <c r="K40" s="415">
        <f t="shared" si="8"/>
        <v>913.55072217502129</v>
      </c>
      <c r="L40" s="415">
        <v>426.53181312000009</v>
      </c>
      <c r="M40" s="415">
        <v>284.35454208000004</v>
      </c>
      <c r="N40" s="415">
        <f t="shared" si="9"/>
        <v>710.88635520000014</v>
      </c>
      <c r="O40" s="415">
        <f t="shared" si="10"/>
        <v>230.33742975402009</v>
      </c>
      <c r="P40" s="415">
        <f t="shared" si="11"/>
        <v>-40.74648698739162</v>
      </c>
      <c r="Q40" s="415">
        <f t="shared" si="12"/>
        <v>189.59094276662847</v>
      </c>
      <c r="R40" s="413"/>
      <c r="S40" s="413"/>
      <c r="W40" s="413"/>
      <c r="X40" s="413"/>
      <c r="AD40" s="388">
        <v>809.51</v>
      </c>
      <c r="AE40" s="388">
        <v>650.06000000000006</v>
      </c>
      <c r="AF40" s="418"/>
      <c r="AG40" s="388">
        <v>69417</v>
      </c>
      <c r="AH40" s="388">
        <v>43512</v>
      </c>
      <c r="AI40" s="70">
        <f t="shared" si="3"/>
        <v>112929</v>
      </c>
      <c r="AK40" s="70">
        <f t="shared" si="4"/>
        <v>497.60252610047019</v>
      </c>
      <c r="AL40" s="70">
        <f t="shared" si="5"/>
        <v>311.9074738995298</v>
      </c>
      <c r="AM40" s="70">
        <v>250.47074462715517</v>
      </c>
      <c r="AN40" s="70">
        <f t="shared" si="0"/>
        <v>809.51</v>
      </c>
      <c r="AO40" s="70">
        <f t="shared" si="1"/>
        <v>399.58925537284489</v>
      </c>
      <c r="AP40" s="70">
        <f t="shared" si="2"/>
        <v>250.47074462715517</v>
      </c>
    </row>
    <row r="41" spans="1:42" s="388" customFormat="1" ht="14.25">
      <c r="A41" s="383">
        <v>28</v>
      </c>
      <c r="B41" s="406" t="s">
        <v>932</v>
      </c>
      <c r="C41" s="415">
        <v>434.76144768</v>
      </c>
      <c r="D41" s="415">
        <v>289.84096512000002</v>
      </c>
      <c r="E41" s="415">
        <f t="shared" si="6"/>
        <v>724.60241280000002</v>
      </c>
      <c r="F41" s="415">
        <v>171.67875943964856</v>
      </c>
      <c r="G41" s="415">
        <v>33.326556000000039</v>
      </c>
      <c r="H41" s="415">
        <f t="shared" si="7"/>
        <v>205.0053154396486</v>
      </c>
      <c r="I41" s="415">
        <v>497.60252610047019</v>
      </c>
      <c r="J41" s="415">
        <v>399.58925537284489</v>
      </c>
      <c r="K41" s="415">
        <f t="shared" si="8"/>
        <v>897.19178147331513</v>
      </c>
      <c r="L41" s="415">
        <v>409.42118783999996</v>
      </c>
      <c r="M41" s="415">
        <v>272.94745856000003</v>
      </c>
      <c r="N41" s="415">
        <f t="shared" si="9"/>
        <v>682.36864639999999</v>
      </c>
      <c r="O41" s="415">
        <f t="shared" si="10"/>
        <v>259.86009770011873</v>
      </c>
      <c r="P41" s="415">
        <f t="shared" si="11"/>
        <v>159.9683528128449</v>
      </c>
      <c r="Q41" s="415">
        <f t="shared" si="12"/>
        <v>419.82845051296363</v>
      </c>
      <c r="R41" s="413"/>
      <c r="S41" s="413"/>
      <c r="W41" s="413"/>
      <c r="X41" s="413"/>
      <c r="AD41" s="388">
        <v>601.79999999999995</v>
      </c>
      <c r="AE41" s="388">
        <v>625.81999999999994</v>
      </c>
      <c r="AF41" s="418"/>
      <c r="AG41" s="388">
        <v>62869</v>
      </c>
      <c r="AH41" s="388">
        <v>30021</v>
      </c>
      <c r="AI41" s="70">
        <f t="shared" si="3"/>
        <v>92890</v>
      </c>
      <c r="AK41" s="70">
        <f t="shared" si="4"/>
        <v>407.30502960490901</v>
      </c>
      <c r="AL41" s="70">
        <f t="shared" si="5"/>
        <v>194.49497039509095</v>
      </c>
      <c r="AM41" s="70">
        <v>202.25796339756698</v>
      </c>
      <c r="AN41" s="70">
        <f t="shared" si="0"/>
        <v>601.79999999999995</v>
      </c>
      <c r="AO41" s="70">
        <f t="shared" si="1"/>
        <v>423.56203660243295</v>
      </c>
      <c r="AP41" s="70">
        <f t="shared" si="2"/>
        <v>202.25796339756698</v>
      </c>
    </row>
    <row r="42" spans="1:42" s="388" customFormat="1" ht="14.25">
      <c r="A42" s="383">
        <v>29</v>
      </c>
      <c r="B42" s="406" t="s">
        <v>933</v>
      </c>
      <c r="C42" s="415">
        <v>393.75106176000008</v>
      </c>
      <c r="D42" s="415">
        <v>262.50070784000002</v>
      </c>
      <c r="E42" s="415">
        <f t="shared" si="6"/>
        <v>656.2517696000001</v>
      </c>
      <c r="F42" s="415">
        <v>162.91868630235018</v>
      </c>
      <c r="G42" s="415">
        <v>26.336334399999998</v>
      </c>
      <c r="H42" s="415">
        <f t="shared" si="7"/>
        <v>189.25502070235018</v>
      </c>
      <c r="I42" s="415">
        <v>407.30502960490901</v>
      </c>
      <c r="J42" s="415">
        <v>423.56203660243295</v>
      </c>
      <c r="K42" s="415">
        <f t="shared" si="8"/>
        <v>830.86706620734196</v>
      </c>
      <c r="L42" s="415">
        <v>327.54446592000005</v>
      </c>
      <c r="M42" s="415">
        <v>218.36297728000005</v>
      </c>
      <c r="N42" s="415">
        <f t="shared" si="9"/>
        <v>545.9074432000001</v>
      </c>
      <c r="O42" s="415">
        <f t="shared" si="10"/>
        <v>242.6792499872592</v>
      </c>
      <c r="P42" s="415">
        <f t="shared" si="11"/>
        <v>231.5353937224329</v>
      </c>
      <c r="Q42" s="415">
        <f t="shared" si="12"/>
        <v>474.2146437096921</v>
      </c>
      <c r="R42" s="413"/>
      <c r="S42" s="413"/>
      <c r="W42" s="413"/>
      <c r="X42" s="413"/>
      <c r="AD42" s="388">
        <v>439.44000000000005</v>
      </c>
      <c r="AE42" s="388">
        <v>486.04999999999995</v>
      </c>
      <c r="AF42" s="418"/>
      <c r="AG42" s="388">
        <v>78662</v>
      </c>
      <c r="AH42" s="388">
        <v>48722</v>
      </c>
      <c r="AI42" s="70">
        <f t="shared" si="3"/>
        <v>127384</v>
      </c>
      <c r="AK42" s="70">
        <f t="shared" si="4"/>
        <v>271.3624103498085</v>
      </c>
      <c r="AL42" s="70">
        <f t="shared" si="5"/>
        <v>168.07758965019156</v>
      </c>
      <c r="AM42" s="70">
        <v>185.9050438045594</v>
      </c>
      <c r="AN42" s="70">
        <f t="shared" si="0"/>
        <v>439.44000000000005</v>
      </c>
      <c r="AO42" s="70">
        <f t="shared" si="1"/>
        <v>300.14495619544056</v>
      </c>
      <c r="AP42" s="70">
        <f t="shared" si="2"/>
        <v>185.9050438045594</v>
      </c>
    </row>
    <row r="43" spans="1:42" ht="14.25">
      <c r="A43" s="383">
        <v>30</v>
      </c>
      <c r="B43" s="406" t="s">
        <v>934</v>
      </c>
      <c r="C43" s="415">
        <v>492.6632524800001</v>
      </c>
      <c r="D43" s="415">
        <v>328.44216832000006</v>
      </c>
      <c r="E43" s="415">
        <f t="shared" si="6"/>
        <v>821.10542080000016</v>
      </c>
      <c r="F43" s="415">
        <v>396.01798852647011</v>
      </c>
      <c r="G43" s="415">
        <v>-26.326841599999909</v>
      </c>
      <c r="H43" s="415">
        <f t="shared" si="7"/>
        <v>369.6911469264702</v>
      </c>
      <c r="I43" s="415">
        <v>271.3624103498085</v>
      </c>
      <c r="J43" s="415">
        <v>300.14495619544056</v>
      </c>
      <c r="K43" s="415">
        <f t="shared" si="8"/>
        <v>571.50736654524906</v>
      </c>
      <c r="L43" s="415">
        <v>430.00153728000009</v>
      </c>
      <c r="M43" s="415">
        <v>286.66769152000006</v>
      </c>
      <c r="N43" s="415">
        <f t="shared" si="9"/>
        <v>716.66922880000016</v>
      </c>
      <c r="O43" s="415">
        <f t="shared" si="10"/>
        <v>237.37886159627851</v>
      </c>
      <c r="P43" s="415">
        <f t="shared" si="11"/>
        <v>-12.849576924559415</v>
      </c>
      <c r="Q43" s="415">
        <f t="shared" si="12"/>
        <v>224.5292846717191</v>
      </c>
      <c r="R43" s="413"/>
      <c r="S43" s="413"/>
      <c r="W43" s="413"/>
      <c r="X43" s="413"/>
      <c r="AD43" s="15">
        <v>353.85</v>
      </c>
      <c r="AE43" s="15">
        <v>392.53000000000003</v>
      </c>
      <c r="AG43" s="15">
        <v>54750</v>
      </c>
      <c r="AH43" s="15">
        <v>26530</v>
      </c>
      <c r="AI43" s="70">
        <f t="shared" si="3"/>
        <v>81280</v>
      </c>
      <c r="AK43" s="70">
        <f t="shared" si="4"/>
        <v>238.35245447834646</v>
      </c>
      <c r="AL43" s="70">
        <f t="shared" si="5"/>
        <v>115.49754552165356</v>
      </c>
      <c r="AM43" s="70">
        <v>128.12279650590551</v>
      </c>
      <c r="AN43" s="70">
        <f t="shared" si="0"/>
        <v>353.85</v>
      </c>
      <c r="AO43" s="70">
        <f t="shared" si="1"/>
        <v>264.40720349409452</v>
      </c>
      <c r="AP43" s="70">
        <f t="shared" si="2"/>
        <v>128.12279650590551</v>
      </c>
    </row>
    <row r="44" spans="1:42" ht="14.25">
      <c r="A44" s="383">
        <v>31</v>
      </c>
      <c r="B44" s="406" t="s">
        <v>935</v>
      </c>
      <c r="C44" s="415">
        <v>342.90144000000009</v>
      </c>
      <c r="D44" s="415">
        <v>228.60095999999999</v>
      </c>
      <c r="E44" s="415">
        <f t="shared" si="6"/>
        <v>571.50240000000008</v>
      </c>
      <c r="F44" s="415">
        <v>175.00500134387767</v>
      </c>
      <c r="G44" s="415">
        <v>36.028120800000011</v>
      </c>
      <c r="H44" s="415">
        <f t="shared" si="7"/>
        <v>211.03312214387768</v>
      </c>
      <c r="I44" s="415">
        <v>238.35245447834646</v>
      </c>
      <c r="J44" s="415">
        <v>264.40720349409452</v>
      </c>
      <c r="K44" s="415">
        <f t="shared" si="8"/>
        <v>502.759657972441</v>
      </c>
      <c r="L44" s="415">
        <v>351.49433088000006</v>
      </c>
      <c r="M44" s="415">
        <v>234.32955392000002</v>
      </c>
      <c r="N44" s="415">
        <f t="shared" si="9"/>
        <v>585.82388480000009</v>
      </c>
      <c r="O44" s="415">
        <f t="shared" si="10"/>
        <v>61.863124942224033</v>
      </c>
      <c r="P44" s="415">
        <f t="shared" si="11"/>
        <v>66.105770374094504</v>
      </c>
      <c r="Q44" s="415">
        <f t="shared" si="12"/>
        <v>127.96889531631854</v>
      </c>
      <c r="R44" s="413"/>
      <c r="S44" s="413"/>
      <c r="W44" s="413"/>
      <c r="X44" s="413"/>
      <c r="AD44" s="15">
        <v>393.67</v>
      </c>
      <c r="AE44" s="15">
        <v>404.97</v>
      </c>
      <c r="AG44" s="15">
        <v>66587</v>
      </c>
      <c r="AH44" s="15">
        <v>32601</v>
      </c>
      <c r="AI44" s="70">
        <f t="shared" si="3"/>
        <v>99188</v>
      </c>
      <c r="AK44" s="70">
        <f t="shared" si="4"/>
        <v>264.27898828487315</v>
      </c>
      <c r="AL44" s="70">
        <f t="shared" si="5"/>
        <v>129.39101171512687</v>
      </c>
      <c r="AM44" s="70">
        <v>133.10508297374685</v>
      </c>
      <c r="AN44" s="70">
        <f t="shared" si="0"/>
        <v>393.67</v>
      </c>
      <c r="AO44" s="70">
        <f t="shared" si="1"/>
        <v>271.86491702625318</v>
      </c>
      <c r="AP44" s="70">
        <f t="shared" si="2"/>
        <v>133.10508297374685</v>
      </c>
    </row>
    <row r="45" spans="1:42" ht="14.25">
      <c r="A45" s="383">
        <v>32</v>
      </c>
      <c r="B45" s="406" t="s">
        <v>936</v>
      </c>
      <c r="C45" s="415">
        <v>417.03704448000013</v>
      </c>
      <c r="D45" s="415">
        <v>278.02469632000003</v>
      </c>
      <c r="E45" s="415">
        <f t="shared" si="6"/>
        <v>695.06174080000017</v>
      </c>
      <c r="F45" s="488">
        <v>94.482464277636396</v>
      </c>
      <c r="G45" s="488">
        <v>2.5151703999999029</v>
      </c>
      <c r="H45" s="415">
        <f t="shared" si="7"/>
        <v>96.997634677636299</v>
      </c>
      <c r="I45" s="488">
        <v>264.27898828487315</v>
      </c>
      <c r="J45" s="488">
        <v>271.86491702625318</v>
      </c>
      <c r="K45" s="415">
        <f t="shared" si="8"/>
        <v>536.14390531112633</v>
      </c>
      <c r="L45" s="488">
        <v>376.09555200000011</v>
      </c>
      <c r="M45" s="488">
        <v>250.730368</v>
      </c>
      <c r="N45" s="415">
        <f t="shared" si="9"/>
        <v>626.82592000000011</v>
      </c>
      <c r="O45" s="415">
        <f t="shared" si="10"/>
        <v>-17.334099437490579</v>
      </c>
      <c r="P45" s="415">
        <f t="shared" si="11"/>
        <v>23.649719426253114</v>
      </c>
      <c r="Q45" s="415">
        <f t="shared" si="12"/>
        <v>6.3156199887625348</v>
      </c>
      <c r="R45" s="413"/>
      <c r="S45" s="413"/>
      <c r="W45" s="413"/>
      <c r="X45" s="413"/>
      <c r="AD45" s="15">
        <v>2819.35</v>
      </c>
      <c r="AE45" s="15">
        <v>1108.0999999999999</v>
      </c>
      <c r="AG45" s="15">
        <v>166279</v>
      </c>
      <c r="AH45" s="15">
        <v>82471</v>
      </c>
      <c r="AI45" s="70">
        <f t="shared" si="3"/>
        <v>248750</v>
      </c>
      <c r="AK45" s="70">
        <f t="shared" si="4"/>
        <v>1884.6178840201005</v>
      </c>
      <c r="AL45" s="70">
        <f t="shared" si="5"/>
        <v>934.73211597989939</v>
      </c>
      <c r="AM45" s="70">
        <v>367.38136723618084</v>
      </c>
      <c r="AN45" s="70">
        <f t="shared" si="0"/>
        <v>2819.35</v>
      </c>
      <c r="AO45" s="70">
        <f t="shared" si="1"/>
        <v>740.71863276381907</v>
      </c>
      <c r="AP45" s="70">
        <f t="shared" si="2"/>
        <v>367.38136723618084</v>
      </c>
    </row>
    <row r="46" spans="1:42" ht="14.25">
      <c r="A46" s="383">
        <v>33</v>
      </c>
      <c r="B46" s="406" t="s">
        <v>937</v>
      </c>
      <c r="C46" s="415">
        <v>1041.4120281600001</v>
      </c>
      <c r="D46" s="415">
        <v>694.27468543999998</v>
      </c>
      <c r="E46" s="415">
        <f t="shared" si="6"/>
        <v>1735.6867136000001</v>
      </c>
      <c r="F46" s="415">
        <v>114.65347886263146</v>
      </c>
      <c r="G46" s="415">
        <v>-159.83830239999998</v>
      </c>
      <c r="H46" s="415">
        <f t="shared" si="7"/>
        <v>-45.184823537368516</v>
      </c>
      <c r="I46" s="415">
        <v>1884.6178840201005</v>
      </c>
      <c r="J46" s="415">
        <v>740.71863276381907</v>
      </c>
      <c r="K46" s="415">
        <f t="shared" si="8"/>
        <v>2625.3365167839197</v>
      </c>
      <c r="L46" s="415">
        <v>1065.9443558400001</v>
      </c>
      <c r="M46" s="415">
        <v>710.62957056000005</v>
      </c>
      <c r="N46" s="415">
        <f t="shared" si="9"/>
        <v>1776.5739264000001</v>
      </c>
      <c r="O46" s="415">
        <f t="shared" si="10"/>
        <v>933.32700704273179</v>
      </c>
      <c r="P46" s="415">
        <f t="shared" si="11"/>
        <v>-129.74924019618095</v>
      </c>
      <c r="Q46" s="415">
        <f t="shared" si="12"/>
        <v>803.57776684655084</v>
      </c>
      <c r="R46" s="413"/>
      <c r="S46" s="413"/>
      <c r="W46" s="413"/>
      <c r="X46" s="413"/>
      <c r="AD46" s="15">
        <f>SUM(AD13:AD45)</f>
        <v>34843.37999999999</v>
      </c>
      <c r="AE46" s="418">
        <f>SUM(AE13:AE45)</f>
        <v>22892.179999999997</v>
      </c>
      <c r="AG46" s="418">
        <f>SUM(AG13:AG45)</f>
        <v>3185316</v>
      </c>
      <c r="AH46" s="15">
        <f>SUM(AH13:AH45)</f>
        <v>1701019</v>
      </c>
      <c r="AI46" s="70">
        <f t="shared" si="3"/>
        <v>4886335</v>
      </c>
      <c r="AK46" s="70">
        <f>SUM(AK13:AK45)</f>
        <v>22854.972857861005</v>
      </c>
      <c r="AL46" s="70">
        <f t="shared" ref="AL46:AP46" si="13">SUM(AL13:AL45)</f>
        <v>11988.407142138994</v>
      </c>
      <c r="AM46" s="70"/>
      <c r="AN46" s="70">
        <f t="shared" si="13"/>
        <v>34843.37999999999</v>
      </c>
      <c r="AO46" s="70">
        <f t="shared" si="13"/>
        <v>14943.191546622938</v>
      </c>
      <c r="AP46" s="70">
        <f t="shared" si="13"/>
        <v>7948.9884533770573</v>
      </c>
    </row>
    <row r="47" spans="1:42" s="388" customFormat="1" ht="14.25" customHeight="1">
      <c r="A47" s="575" t="s">
        <v>19</v>
      </c>
      <c r="B47" s="576"/>
      <c r="C47" s="549">
        <f>SUM(C14:C46)</f>
        <v>20449.047065600007</v>
      </c>
      <c r="D47" s="549">
        <f t="shared" ref="D47:Q47" si="14">SUM(D14:D46)</f>
        <v>13607.357107840002</v>
      </c>
      <c r="E47" s="419">
        <f t="shared" si="14"/>
        <v>34056.404173440002</v>
      </c>
      <c r="F47" s="419">
        <f t="shared" si="14"/>
        <v>2839.9141855999992</v>
      </c>
      <c r="G47" s="419">
        <f t="shared" si="14"/>
        <v>-1722.5337096000012</v>
      </c>
      <c r="H47" s="419">
        <f t="shared" si="14"/>
        <v>1117.380475999998</v>
      </c>
      <c r="I47" s="419">
        <f t="shared" si="14"/>
        <v>20354.972857860997</v>
      </c>
      <c r="J47" s="419">
        <f t="shared" si="14"/>
        <v>14943.191546622938</v>
      </c>
      <c r="K47" s="419">
        <f t="shared" si="14"/>
        <v>35298.164404483949</v>
      </c>
      <c r="L47" s="419">
        <f t="shared" si="14"/>
        <v>18429.013989120001</v>
      </c>
      <c r="M47" s="419">
        <f t="shared" si="14"/>
        <v>12286.009326080002</v>
      </c>
      <c r="N47" s="419">
        <f t="shared" si="14"/>
        <v>30715.0233152</v>
      </c>
      <c r="O47" s="546">
        <f t="shared" si="14"/>
        <v>4765.8730543409984</v>
      </c>
      <c r="P47" s="546">
        <f t="shared" si="14"/>
        <v>934.64851094293965</v>
      </c>
      <c r="Q47" s="546">
        <f t="shared" si="14"/>
        <v>5700.5215652839379</v>
      </c>
      <c r="R47" s="413"/>
      <c r="S47" s="413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4.25" customHeight="1">
      <c r="A48" s="722" t="s">
        <v>673</v>
      </c>
      <c r="B48" s="722"/>
      <c r="C48" s="722"/>
      <c r="D48" s="722"/>
      <c r="E48" s="722"/>
      <c r="F48" s="722"/>
      <c r="G48" s="722"/>
      <c r="H48" s="722"/>
      <c r="I48" s="722"/>
      <c r="J48" s="722"/>
      <c r="K48" s="722"/>
      <c r="L48" s="722"/>
      <c r="M48" s="722"/>
      <c r="N48" s="722"/>
      <c r="O48" s="722"/>
      <c r="P48" s="722"/>
      <c r="Q48" s="722"/>
    </row>
    <row r="49" spans="1:38" ht="15.75" customHeight="1">
      <c r="A49" s="34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AK49" s="15">
        <f>AK46+AL46</f>
        <v>34843.379999999997</v>
      </c>
      <c r="AL49" s="15">
        <f>AO46+AP46</f>
        <v>22892.179999999997</v>
      </c>
    </row>
    <row r="50" spans="1:38" ht="15.75" customHeight="1">
      <c r="A50" s="14" t="s">
        <v>12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P50" s="617" t="s">
        <v>13</v>
      </c>
      <c r="Q50" s="617"/>
    </row>
    <row r="51" spans="1:38" ht="12.75" customHeight="1">
      <c r="A51" s="617" t="s">
        <v>14</v>
      </c>
      <c r="B51" s="617"/>
      <c r="C51" s="617"/>
      <c r="D51" s="617"/>
      <c r="E51" s="617"/>
      <c r="F51" s="617"/>
      <c r="G51" s="617"/>
      <c r="H51" s="617"/>
      <c r="I51" s="617"/>
      <c r="J51" s="617"/>
      <c r="K51" s="617"/>
      <c r="L51" s="617"/>
      <c r="M51" s="617"/>
      <c r="N51" s="617"/>
      <c r="O51" s="617"/>
      <c r="P51" s="617"/>
      <c r="Q51" s="617"/>
    </row>
    <row r="52" spans="1:38" ht="12.75" customHeight="1">
      <c r="A52" s="617" t="s">
        <v>20</v>
      </c>
      <c r="B52" s="617"/>
      <c r="C52" s="617"/>
      <c r="D52" s="617"/>
      <c r="E52" s="617"/>
      <c r="F52" s="617"/>
      <c r="G52" s="617"/>
      <c r="H52" s="617"/>
      <c r="I52" s="617"/>
      <c r="J52" s="617"/>
      <c r="K52" s="617"/>
      <c r="L52" s="617"/>
      <c r="M52" s="617"/>
      <c r="N52" s="617"/>
      <c r="O52" s="617"/>
      <c r="P52" s="617"/>
      <c r="Q52" s="617"/>
    </row>
    <row r="53" spans="1:3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O53" s="600" t="s">
        <v>86</v>
      </c>
      <c r="P53" s="600"/>
      <c r="Q53" s="600"/>
    </row>
    <row r="55" spans="1:38">
      <c r="F55" s="413"/>
      <c r="H55" s="413"/>
      <c r="J55" s="413"/>
    </row>
    <row r="56" spans="1:38">
      <c r="F56" s="413"/>
      <c r="G56" s="413"/>
    </row>
    <row r="57" spans="1:38">
      <c r="D57" s="413"/>
    </row>
    <row r="59" spans="1:38">
      <c r="E59" s="413"/>
      <c r="F59" s="413"/>
      <c r="M59" s="413"/>
      <c r="N59" s="413"/>
      <c r="P59" s="413"/>
    </row>
    <row r="61" spans="1:38">
      <c r="G61" s="413"/>
      <c r="H61" s="413"/>
      <c r="I61" s="413"/>
      <c r="N61" s="413"/>
    </row>
    <row r="62" spans="1:38">
      <c r="I62" s="413"/>
      <c r="J62" s="413"/>
    </row>
    <row r="64" spans="1:38">
      <c r="K64" s="413"/>
      <c r="M64" s="413"/>
      <c r="N64" s="413"/>
      <c r="O64" s="413"/>
    </row>
  </sheetData>
  <mergeCells count="19">
    <mergeCell ref="O53:Q53"/>
    <mergeCell ref="O11:Q11"/>
    <mergeCell ref="L11:N11"/>
    <mergeCell ref="A51:Q51"/>
    <mergeCell ref="P50:Q50"/>
    <mergeCell ref="C11:E11"/>
    <mergeCell ref="F11:H11"/>
    <mergeCell ref="A48:Q48"/>
    <mergeCell ref="P1:Q1"/>
    <mergeCell ref="A2:Q2"/>
    <mergeCell ref="A3:Q3"/>
    <mergeCell ref="A52:Q52"/>
    <mergeCell ref="N10:Q10"/>
    <mergeCell ref="A6:Q6"/>
    <mergeCell ref="A11:A12"/>
    <mergeCell ref="B11:B12"/>
    <mergeCell ref="I11:K11"/>
    <mergeCell ref="A9:B9"/>
    <mergeCell ref="A47:B47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2"/>
  <sheetViews>
    <sheetView topLeftCell="F19" zoomScaleSheetLayoutView="90" workbookViewId="0">
      <selection activeCell="R1" sqref="R1:AF1048576"/>
    </sheetView>
  </sheetViews>
  <sheetFormatPr defaultRowHeight="12.75"/>
  <cols>
    <col min="1" max="1" width="7.42578125" style="15" customWidth="1"/>
    <col min="2" max="2" width="17.140625" style="15" customWidth="1"/>
    <col min="3" max="3" width="8.7109375" style="15" customWidth="1"/>
    <col min="4" max="4" width="8.140625" style="15" customWidth="1"/>
    <col min="5" max="5" width="10" style="15" customWidth="1"/>
    <col min="6" max="6" width="8.5703125" style="15" customWidth="1"/>
    <col min="7" max="7" width="8.42578125" style="15" customWidth="1"/>
    <col min="8" max="8" width="8.140625" style="15" customWidth="1"/>
    <col min="9" max="9" width="9.28515625" style="15" customWidth="1"/>
    <col min="10" max="10" width="10" style="15" customWidth="1"/>
    <col min="11" max="11" width="8.42578125" style="15" customWidth="1"/>
    <col min="12" max="12" width="8.7109375" style="15" customWidth="1"/>
    <col min="13" max="13" width="7.85546875" style="15" customWidth="1"/>
    <col min="14" max="14" width="9.7109375" style="15" customWidth="1"/>
    <col min="15" max="15" width="13.7109375" style="15" customWidth="1"/>
    <col min="16" max="16" width="11.85546875" style="15" customWidth="1"/>
    <col min="17" max="17" width="9.7109375" style="15" customWidth="1"/>
    <col min="18" max="16384" width="9.140625" style="15"/>
  </cols>
  <sheetData>
    <row r="1" spans="1:17" customFormat="1" ht="15">
      <c r="H1" s="35"/>
      <c r="I1" s="35"/>
      <c r="J1" s="35"/>
      <c r="K1" s="35"/>
      <c r="L1" s="35"/>
      <c r="M1" s="35"/>
      <c r="N1" s="35"/>
      <c r="O1" s="35"/>
      <c r="P1" s="688" t="s">
        <v>95</v>
      </c>
      <c r="Q1" s="688"/>
    </row>
    <row r="2" spans="1:17" customFormat="1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</row>
    <row r="3" spans="1:17" customFormat="1" ht="20.25">
      <c r="A3" s="598" t="s">
        <v>753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1:17" customFormat="1" ht="10.5" customHeight="1"/>
    <row r="5" spans="1:17" ht="9" customHeight="1">
      <c r="A5" s="24"/>
      <c r="B5" s="24"/>
      <c r="C5" s="24"/>
      <c r="D5" s="24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3"/>
      <c r="Q5" s="21"/>
    </row>
    <row r="6" spans="1:17" ht="18.600000000000001" customHeight="1">
      <c r="B6" s="119"/>
      <c r="C6" s="119"/>
      <c r="D6" s="599" t="s">
        <v>823</v>
      </c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</row>
    <row r="7" spans="1:17" ht="5.45" customHeight="1"/>
    <row r="8" spans="1:17">
      <c r="A8" s="600" t="s">
        <v>948</v>
      </c>
      <c r="B8" s="600"/>
      <c r="Q8" s="32" t="s">
        <v>25</v>
      </c>
    </row>
    <row r="9" spans="1:17" ht="15.75">
      <c r="A9" s="13"/>
      <c r="N9" s="684" t="s">
        <v>961</v>
      </c>
      <c r="O9" s="684"/>
      <c r="P9" s="684"/>
      <c r="Q9" s="684"/>
    </row>
    <row r="10" spans="1:17" ht="37.15" customHeight="1">
      <c r="A10" s="686" t="s">
        <v>2</v>
      </c>
      <c r="B10" s="686" t="s">
        <v>3</v>
      </c>
      <c r="C10" s="594" t="s">
        <v>861</v>
      </c>
      <c r="D10" s="594"/>
      <c r="E10" s="594"/>
      <c r="F10" s="594" t="s">
        <v>835</v>
      </c>
      <c r="G10" s="594"/>
      <c r="H10" s="594"/>
      <c r="I10" s="627" t="s">
        <v>375</v>
      </c>
      <c r="J10" s="628"/>
      <c r="K10" s="718"/>
      <c r="L10" s="627" t="s">
        <v>96</v>
      </c>
      <c r="M10" s="628"/>
      <c r="N10" s="718"/>
      <c r="O10" s="719" t="s">
        <v>860</v>
      </c>
      <c r="P10" s="720"/>
      <c r="Q10" s="721"/>
    </row>
    <row r="11" spans="1:17" ht="39.75" customHeight="1">
      <c r="A11" s="687"/>
      <c r="B11" s="687"/>
      <c r="C11" s="5" t="s">
        <v>115</v>
      </c>
      <c r="D11" s="5" t="s">
        <v>670</v>
      </c>
      <c r="E11" s="38" t="s">
        <v>19</v>
      </c>
      <c r="F11" s="5" t="s">
        <v>115</v>
      </c>
      <c r="G11" s="5" t="s">
        <v>671</v>
      </c>
      <c r="H11" s="38" t="s">
        <v>19</v>
      </c>
      <c r="I11" s="5" t="s">
        <v>115</v>
      </c>
      <c r="J11" s="5" t="s">
        <v>671</v>
      </c>
      <c r="K11" s="38" t="s">
        <v>19</v>
      </c>
      <c r="L11" s="5" t="s">
        <v>115</v>
      </c>
      <c r="M11" s="5" t="s">
        <v>671</v>
      </c>
      <c r="N11" s="38" t="s">
        <v>19</v>
      </c>
      <c r="O11" s="5" t="s">
        <v>234</v>
      </c>
      <c r="P11" s="5" t="s">
        <v>672</v>
      </c>
      <c r="Q11" s="5" t="s">
        <v>116</v>
      </c>
    </row>
    <row r="12" spans="1:17" s="70" customFormat="1">
      <c r="A12" s="67">
        <v>1</v>
      </c>
      <c r="B12" s="67">
        <v>2</v>
      </c>
      <c r="C12" s="67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7">
        <v>10</v>
      </c>
      <c r="K12" s="67">
        <v>11</v>
      </c>
      <c r="L12" s="67">
        <v>12</v>
      </c>
      <c r="M12" s="67">
        <v>13</v>
      </c>
      <c r="N12" s="67">
        <v>14</v>
      </c>
      <c r="O12" s="67">
        <v>15</v>
      </c>
      <c r="P12" s="67">
        <v>16</v>
      </c>
      <c r="Q12" s="67">
        <v>17</v>
      </c>
    </row>
    <row r="13" spans="1:17" ht="14.25">
      <c r="A13" s="17">
        <v>1</v>
      </c>
      <c r="B13" s="406" t="s">
        <v>905</v>
      </c>
      <c r="C13" s="414">
        <v>537.29148066000005</v>
      </c>
      <c r="D13" s="18">
        <v>358.19432043999996</v>
      </c>
      <c r="E13" s="414">
        <f>C13+D13</f>
        <v>895.4858011</v>
      </c>
      <c r="F13" s="414">
        <v>-43.785107749838403</v>
      </c>
      <c r="G13" s="414">
        <v>-155.25862991999992</v>
      </c>
      <c r="H13" s="18">
        <f>F13+G13</f>
        <v>-199.04373766983832</v>
      </c>
      <c r="I13" s="18">
        <v>378.98580039222884</v>
      </c>
      <c r="J13" s="18">
        <v>344.5325458111173</v>
      </c>
      <c r="K13" s="18">
        <f>I13+J13</f>
        <v>723.51834620334614</v>
      </c>
      <c r="L13" s="414">
        <v>562.92860580000001</v>
      </c>
      <c r="M13" s="414">
        <v>375.28573719999997</v>
      </c>
      <c r="N13" s="414">
        <f>L13+M13</f>
        <v>938.21434299999999</v>
      </c>
      <c r="O13" s="414">
        <f>F13+I13-L13</f>
        <v>-227.72791315760958</v>
      </c>
      <c r="P13" s="414">
        <f>G13+J13-M13</f>
        <v>-186.01182130888259</v>
      </c>
      <c r="Q13" s="414">
        <f>O13+P13</f>
        <v>-413.73973446649217</v>
      </c>
    </row>
    <row r="14" spans="1:17" ht="14.25">
      <c r="A14" s="17">
        <v>2</v>
      </c>
      <c r="B14" s="406" t="s">
        <v>906</v>
      </c>
      <c r="C14" s="414">
        <v>756.22483727999997</v>
      </c>
      <c r="D14" s="18">
        <v>504.14989151999998</v>
      </c>
      <c r="E14" s="414">
        <f t="shared" ref="E14:E45" si="0">C14+D14</f>
        <v>1260.3747288</v>
      </c>
      <c r="F14" s="414">
        <v>-251.0882126306592</v>
      </c>
      <c r="G14" s="414">
        <v>-273.44681151999998</v>
      </c>
      <c r="H14" s="18">
        <f t="shared" ref="H14:H45" si="1">F14+G14</f>
        <v>-524.53502415065918</v>
      </c>
      <c r="I14" s="18">
        <v>854.85220378271083</v>
      </c>
      <c r="J14" s="18">
        <v>453.40361515822133</v>
      </c>
      <c r="K14" s="18">
        <f t="shared" ref="K14:K45" si="2">I14+J14</f>
        <v>1308.2558189409322</v>
      </c>
      <c r="L14" s="414">
        <v>564.20436468000003</v>
      </c>
      <c r="M14" s="414">
        <v>376.13624312000002</v>
      </c>
      <c r="N14" s="414">
        <f t="shared" ref="N14:N45" si="3">L14+M14</f>
        <v>940.34060780000004</v>
      </c>
      <c r="O14" s="414">
        <f t="shared" ref="O14:O45" si="4">F14+I14-L14</f>
        <v>39.559626472051605</v>
      </c>
      <c r="P14" s="414">
        <f t="shared" ref="P14:P45" si="5">G14+J14-M14</f>
        <v>-196.17943948177867</v>
      </c>
      <c r="Q14" s="414">
        <f t="shared" ref="Q14:Q45" si="6">O14+P14</f>
        <v>-156.61981300972707</v>
      </c>
    </row>
    <row r="15" spans="1:17" ht="14.25">
      <c r="A15" s="17">
        <v>3</v>
      </c>
      <c r="B15" s="406" t="s">
        <v>907</v>
      </c>
      <c r="C15" s="414">
        <v>884.64</v>
      </c>
      <c r="D15" s="18">
        <v>561.88929787999996</v>
      </c>
      <c r="E15" s="414">
        <f t="shared" si="0"/>
        <v>1446.5292978799998</v>
      </c>
      <c r="F15" s="414">
        <v>-367.53402805859787</v>
      </c>
      <c r="G15" s="414">
        <v>-338.24387760000002</v>
      </c>
      <c r="H15" s="18">
        <f t="shared" si="1"/>
        <v>-705.77790565859789</v>
      </c>
      <c r="I15" s="18">
        <v>422.85840205633497</v>
      </c>
      <c r="J15" s="18">
        <v>493.6608156795545</v>
      </c>
      <c r="K15" s="18">
        <f t="shared" si="2"/>
        <v>916.51921773588947</v>
      </c>
      <c r="L15" s="414">
        <v>587.4588225</v>
      </c>
      <c r="M15" s="414">
        <v>391.63921500000004</v>
      </c>
      <c r="N15" s="414">
        <f t="shared" si="3"/>
        <v>979.09803750000003</v>
      </c>
      <c r="O15" s="414">
        <f t="shared" si="4"/>
        <v>-532.1344485022629</v>
      </c>
      <c r="P15" s="414">
        <f t="shared" si="5"/>
        <v>-236.22227692044555</v>
      </c>
      <c r="Q15" s="414">
        <f t="shared" si="6"/>
        <v>-768.35672542270845</v>
      </c>
    </row>
    <row r="16" spans="1:17" ht="14.25">
      <c r="A16" s="17">
        <v>4</v>
      </c>
      <c r="B16" s="406" t="s">
        <v>908</v>
      </c>
      <c r="C16" s="414">
        <v>311.72605398000002</v>
      </c>
      <c r="D16" s="18">
        <v>207.81736931999995</v>
      </c>
      <c r="E16" s="414">
        <f t="shared" si="0"/>
        <v>519.54342329999997</v>
      </c>
      <c r="F16" s="414">
        <v>-26.0083977480922</v>
      </c>
      <c r="G16" s="414">
        <v>-74.379975840000043</v>
      </c>
      <c r="H16" s="18">
        <f t="shared" si="1"/>
        <v>-100.38837358809224</v>
      </c>
      <c r="I16" s="18">
        <v>282.23158002417927</v>
      </c>
      <c r="J16" s="18">
        <v>94.35532874546638</v>
      </c>
      <c r="K16" s="18">
        <f t="shared" si="2"/>
        <v>376.58690876964567</v>
      </c>
      <c r="L16" s="414">
        <v>339.75522702000001</v>
      </c>
      <c r="M16" s="414">
        <v>226.50348468000004</v>
      </c>
      <c r="N16" s="414">
        <f t="shared" si="3"/>
        <v>566.25871170000005</v>
      </c>
      <c r="O16" s="414">
        <f t="shared" si="4"/>
        <v>-83.532044743912934</v>
      </c>
      <c r="P16" s="414">
        <f t="shared" si="5"/>
        <v>-206.5281317745337</v>
      </c>
      <c r="Q16" s="414">
        <f t="shared" si="6"/>
        <v>-290.06017651844661</v>
      </c>
    </row>
    <row r="17" spans="1:17" ht="14.25">
      <c r="A17" s="17">
        <v>5</v>
      </c>
      <c r="B17" s="406" t="s">
        <v>909</v>
      </c>
      <c r="C17" s="414">
        <v>1411.7544223199998</v>
      </c>
      <c r="D17" s="18">
        <v>941.38961487999995</v>
      </c>
      <c r="E17" s="414">
        <f t="shared" si="0"/>
        <v>2353.1440371999997</v>
      </c>
      <c r="F17" s="414">
        <v>-48.604593798985775</v>
      </c>
      <c r="G17" s="414">
        <v>-208.44532319999996</v>
      </c>
      <c r="H17" s="18">
        <f t="shared" si="1"/>
        <v>-257.04991699898574</v>
      </c>
      <c r="I17" s="18">
        <v>3361.5997639007601</v>
      </c>
      <c r="J17" s="18">
        <v>753.97987701017746</v>
      </c>
      <c r="K17" s="18">
        <f t="shared" si="2"/>
        <v>4115.5796409109371</v>
      </c>
      <c r="L17" s="414">
        <v>1074.69552828</v>
      </c>
      <c r="M17" s="414">
        <v>716.4636855199999</v>
      </c>
      <c r="N17" s="414">
        <f t="shared" si="3"/>
        <v>1791.1592137999999</v>
      </c>
      <c r="O17" s="414">
        <f t="shared" si="4"/>
        <v>2238.2996418217745</v>
      </c>
      <c r="P17" s="414">
        <f t="shared" si="5"/>
        <v>-170.9291317098224</v>
      </c>
      <c r="Q17" s="414">
        <f t="shared" si="6"/>
        <v>2067.3705101119522</v>
      </c>
    </row>
    <row r="18" spans="1:17" ht="14.25">
      <c r="A18" s="17">
        <v>6</v>
      </c>
      <c r="B18" s="406" t="s">
        <v>910</v>
      </c>
      <c r="C18" s="414">
        <v>498.38083482000002</v>
      </c>
      <c r="D18" s="18">
        <v>332.25388987999997</v>
      </c>
      <c r="E18" s="414">
        <f t="shared" si="0"/>
        <v>830.63472469999999</v>
      </c>
      <c r="F18" s="414">
        <v>72.067427134759782</v>
      </c>
      <c r="G18" s="414">
        <v>-139.06835888000001</v>
      </c>
      <c r="H18" s="18">
        <f t="shared" si="1"/>
        <v>-67.000931745240223</v>
      </c>
      <c r="I18" s="18">
        <v>380.12337863546202</v>
      </c>
      <c r="J18" s="18">
        <v>289.12072011694897</v>
      </c>
      <c r="K18" s="18">
        <f t="shared" si="2"/>
        <v>669.24409875241099</v>
      </c>
      <c r="L18" s="414">
        <v>469.17908927999997</v>
      </c>
      <c r="M18" s="414">
        <v>312.78605951999998</v>
      </c>
      <c r="N18" s="414">
        <f t="shared" si="3"/>
        <v>781.96514879999995</v>
      </c>
      <c r="O18" s="414">
        <f t="shared" si="4"/>
        <v>-16.988283509778171</v>
      </c>
      <c r="P18" s="414">
        <f t="shared" si="5"/>
        <v>-162.73369828305101</v>
      </c>
      <c r="Q18" s="414">
        <f t="shared" si="6"/>
        <v>-179.72198179282918</v>
      </c>
    </row>
    <row r="19" spans="1:17" ht="14.25">
      <c r="A19" s="17">
        <v>7</v>
      </c>
      <c r="B19" s="406" t="s">
        <v>911</v>
      </c>
      <c r="C19" s="414">
        <v>753.19490993999989</v>
      </c>
      <c r="D19" s="18">
        <v>502.12993996</v>
      </c>
      <c r="E19" s="414">
        <f t="shared" si="0"/>
        <v>1255.3248498999999</v>
      </c>
      <c r="F19" s="414">
        <v>-278.26956949326848</v>
      </c>
      <c r="G19" s="414">
        <v>-199.513744</v>
      </c>
      <c r="H19" s="18">
        <f t="shared" si="1"/>
        <v>-477.78331349326845</v>
      </c>
      <c r="I19" s="18">
        <v>329.48701014361757</v>
      </c>
      <c r="J19" s="18">
        <v>267.89927689062978</v>
      </c>
      <c r="K19" s="18">
        <f t="shared" si="2"/>
        <v>597.38628703424729</v>
      </c>
      <c r="L19" s="414">
        <v>683.77861794</v>
      </c>
      <c r="M19" s="414">
        <v>455.85241195999993</v>
      </c>
      <c r="N19" s="414">
        <f t="shared" si="3"/>
        <v>1139.6310298999999</v>
      </c>
      <c r="O19" s="414">
        <f t="shared" si="4"/>
        <v>-632.56117728965091</v>
      </c>
      <c r="P19" s="414">
        <f t="shared" si="5"/>
        <v>-387.46687906937018</v>
      </c>
      <c r="Q19" s="414">
        <f t="shared" si="6"/>
        <v>-1020.0280563590211</v>
      </c>
    </row>
    <row r="20" spans="1:17" ht="14.25">
      <c r="A20" s="17">
        <v>8</v>
      </c>
      <c r="B20" s="406" t="s">
        <v>912</v>
      </c>
      <c r="C20" s="414">
        <v>483.55170797999995</v>
      </c>
      <c r="D20" s="18">
        <v>322.36780531999995</v>
      </c>
      <c r="E20" s="414">
        <f t="shared" si="0"/>
        <v>805.91951329999983</v>
      </c>
      <c r="F20" s="414">
        <v>-93.058123021011511</v>
      </c>
      <c r="G20" s="414">
        <v>-87.507545120000032</v>
      </c>
      <c r="H20" s="18">
        <f t="shared" si="1"/>
        <v>-180.56566814101154</v>
      </c>
      <c r="I20" s="18">
        <v>381.48592488275392</v>
      </c>
      <c r="J20" s="18">
        <v>185.2957709016992</v>
      </c>
      <c r="K20" s="18">
        <f t="shared" si="2"/>
        <v>566.78169578445318</v>
      </c>
      <c r="L20" s="414">
        <v>369.06015894000006</v>
      </c>
      <c r="M20" s="414">
        <v>246.04010596000001</v>
      </c>
      <c r="N20" s="414">
        <f t="shared" si="3"/>
        <v>615.10026490000007</v>
      </c>
      <c r="O20" s="414">
        <f t="shared" si="4"/>
        <v>-80.632357078257655</v>
      </c>
      <c r="P20" s="414">
        <f t="shared" si="5"/>
        <v>-148.25188017830084</v>
      </c>
      <c r="Q20" s="414">
        <f t="shared" si="6"/>
        <v>-228.88423725655849</v>
      </c>
    </row>
    <row r="21" spans="1:17" ht="14.25">
      <c r="A21" s="17">
        <v>9</v>
      </c>
      <c r="B21" s="406" t="s">
        <v>913</v>
      </c>
      <c r="C21" s="414">
        <v>321.51937949999996</v>
      </c>
      <c r="D21" s="18">
        <v>214.34625299999999</v>
      </c>
      <c r="E21" s="414">
        <f t="shared" si="0"/>
        <v>535.86563249999995</v>
      </c>
      <c r="F21" s="414">
        <v>-29.01479904617247</v>
      </c>
      <c r="G21" s="414">
        <v>-67.022071359999956</v>
      </c>
      <c r="H21" s="18">
        <f t="shared" si="1"/>
        <v>-96.036870406172426</v>
      </c>
      <c r="I21" s="18">
        <v>164.32782934042001</v>
      </c>
      <c r="J21" s="18">
        <v>151.15119537634627</v>
      </c>
      <c r="K21" s="18">
        <f t="shared" si="2"/>
        <v>315.47902471676628</v>
      </c>
      <c r="L21" s="414">
        <v>318.17989302000001</v>
      </c>
      <c r="M21" s="414">
        <v>212.11992868000004</v>
      </c>
      <c r="N21" s="414">
        <f t="shared" si="3"/>
        <v>530.29982170000005</v>
      </c>
      <c r="O21" s="414">
        <f t="shared" si="4"/>
        <v>-182.86686272575247</v>
      </c>
      <c r="P21" s="414">
        <f t="shared" si="5"/>
        <v>-127.99080466365373</v>
      </c>
      <c r="Q21" s="414">
        <f t="shared" si="6"/>
        <v>-310.85766738940617</v>
      </c>
    </row>
    <row r="22" spans="1:17" ht="14.25">
      <c r="A22" s="383">
        <v>10</v>
      </c>
      <c r="B22" s="406" t="s">
        <v>914</v>
      </c>
      <c r="C22" s="414">
        <v>443.82400095999998</v>
      </c>
      <c r="D22" s="18">
        <v>295.87600063999997</v>
      </c>
      <c r="E22" s="414">
        <f t="shared" si="0"/>
        <v>739.70000159999995</v>
      </c>
      <c r="F22" s="414">
        <v>-63.934396740579984</v>
      </c>
      <c r="G22" s="414">
        <v>-124.8869128</v>
      </c>
      <c r="H22" s="18">
        <f t="shared" si="1"/>
        <v>-188.82130954057999</v>
      </c>
      <c r="I22" s="18">
        <v>180.23789471914739</v>
      </c>
      <c r="J22" s="18">
        <v>149.80125167049093</v>
      </c>
      <c r="K22" s="18">
        <f t="shared" si="2"/>
        <v>330.03914638963829</v>
      </c>
      <c r="L22" s="414">
        <v>377.09931600000004</v>
      </c>
      <c r="M22" s="414">
        <v>251.39954399999999</v>
      </c>
      <c r="N22" s="414">
        <f t="shared" si="3"/>
        <v>628.49886000000004</v>
      </c>
      <c r="O22" s="414">
        <f t="shared" si="4"/>
        <v>-260.79581802143264</v>
      </c>
      <c r="P22" s="414">
        <f t="shared" si="5"/>
        <v>-226.48520512950907</v>
      </c>
      <c r="Q22" s="414">
        <f t="shared" si="6"/>
        <v>-487.28102315094168</v>
      </c>
    </row>
    <row r="23" spans="1:17" ht="14.25">
      <c r="A23" s="383">
        <v>11</v>
      </c>
      <c r="B23" s="406" t="s">
        <v>915</v>
      </c>
      <c r="C23" s="414">
        <v>494.22793530000001</v>
      </c>
      <c r="D23" s="18">
        <v>329.48529020000001</v>
      </c>
      <c r="E23" s="414">
        <f t="shared" si="0"/>
        <v>823.71322550000002</v>
      </c>
      <c r="F23" s="414">
        <v>-45.732839314367197</v>
      </c>
      <c r="G23" s="414">
        <v>-128.49415088000001</v>
      </c>
      <c r="H23" s="18">
        <f t="shared" si="1"/>
        <v>-174.2269901943672</v>
      </c>
      <c r="I23" s="18">
        <v>1064.70664797373</v>
      </c>
      <c r="J23" s="18">
        <v>185.79811775157373</v>
      </c>
      <c r="K23" s="18">
        <f t="shared" si="2"/>
        <v>1250.5047657253037</v>
      </c>
      <c r="L23" s="414">
        <v>452.79121601999998</v>
      </c>
      <c r="M23" s="414">
        <v>301.86081067999999</v>
      </c>
      <c r="N23" s="414">
        <f t="shared" si="3"/>
        <v>754.65202669999996</v>
      </c>
      <c r="O23" s="414">
        <f t="shared" si="4"/>
        <v>566.18259263936284</v>
      </c>
      <c r="P23" s="414">
        <f t="shared" si="5"/>
        <v>-244.55684380842627</v>
      </c>
      <c r="Q23" s="414">
        <f t="shared" si="6"/>
        <v>321.62574883093657</v>
      </c>
    </row>
    <row r="24" spans="1:17" ht="14.25">
      <c r="A24" s="383">
        <v>12</v>
      </c>
      <c r="B24" s="406" t="s">
        <v>916</v>
      </c>
      <c r="C24" s="414">
        <v>434.34899574000002</v>
      </c>
      <c r="D24" s="18">
        <v>289.56599715999999</v>
      </c>
      <c r="E24" s="414">
        <f t="shared" si="0"/>
        <v>723.91499290000002</v>
      </c>
      <c r="F24" s="414">
        <v>-39.083244435995653</v>
      </c>
      <c r="G24" s="414">
        <v>-116.41830864000002</v>
      </c>
      <c r="H24" s="18">
        <f t="shared" si="1"/>
        <v>-155.50155307599567</v>
      </c>
      <c r="I24" s="18">
        <v>220.37531082193232</v>
      </c>
      <c r="J24" s="18">
        <v>193.51554883762617</v>
      </c>
      <c r="K24" s="18">
        <f t="shared" si="2"/>
        <v>413.89085965955849</v>
      </c>
      <c r="L24" s="414">
        <v>337.04423939999998</v>
      </c>
      <c r="M24" s="414">
        <v>224.69615960000004</v>
      </c>
      <c r="N24" s="414">
        <f t="shared" si="3"/>
        <v>561.74039900000002</v>
      </c>
      <c r="O24" s="414">
        <f t="shared" si="4"/>
        <v>-155.75217301406332</v>
      </c>
      <c r="P24" s="414">
        <f t="shared" si="5"/>
        <v>-147.59891940237389</v>
      </c>
      <c r="Q24" s="414">
        <f t="shared" si="6"/>
        <v>-303.35109241643721</v>
      </c>
    </row>
    <row r="25" spans="1:17" ht="14.25">
      <c r="A25" s="383">
        <v>13</v>
      </c>
      <c r="B25" s="406" t="s">
        <v>917</v>
      </c>
      <c r="C25" s="414">
        <v>238.33239605999998</v>
      </c>
      <c r="D25" s="18">
        <v>158.88826404</v>
      </c>
      <c r="E25" s="414">
        <f t="shared" si="0"/>
        <v>397.22066009999998</v>
      </c>
      <c r="F25" s="414">
        <v>77.968399298167327</v>
      </c>
      <c r="G25" s="414">
        <v>10.235358080000026</v>
      </c>
      <c r="H25" s="18">
        <f t="shared" si="1"/>
        <v>88.203757378167353</v>
      </c>
      <c r="I25" s="18">
        <v>234.20409512210892</v>
      </c>
      <c r="J25" s="18">
        <v>151.4929272735111</v>
      </c>
      <c r="K25" s="18">
        <f t="shared" si="2"/>
        <v>385.69702239562002</v>
      </c>
      <c r="L25" s="414">
        <v>257.05603374000003</v>
      </c>
      <c r="M25" s="414">
        <v>171.37068915999998</v>
      </c>
      <c r="N25" s="414">
        <f t="shared" si="3"/>
        <v>428.42672290000002</v>
      </c>
      <c r="O25" s="414">
        <f t="shared" si="4"/>
        <v>55.116460680276248</v>
      </c>
      <c r="P25" s="414">
        <f t="shared" si="5"/>
        <v>-9.6424038064888578</v>
      </c>
      <c r="Q25" s="414">
        <f t="shared" si="6"/>
        <v>45.47405687378739</v>
      </c>
    </row>
    <row r="26" spans="1:17" ht="14.25">
      <c r="A26" s="383">
        <v>14</v>
      </c>
      <c r="B26" s="406" t="s">
        <v>918</v>
      </c>
      <c r="C26" s="414">
        <v>599.17516691999992</v>
      </c>
      <c r="D26" s="18">
        <v>399.45011127999999</v>
      </c>
      <c r="E26" s="414">
        <f t="shared" si="0"/>
        <v>998.62527819999991</v>
      </c>
      <c r="F26" s="414">
        <v>-10.653914454703795</v>
      </c>
      <c r="G26" s="414">
        <v>-115.24379616</v>
      </c>
      <c r="H26" s="18">
        <f t="shared" si="1"/>
        <v>-125.8977106147038</v>
      </c>
      <c r="I26" s="18">
        <v>279.82571105264026</v>
      </c>
      <c r="J26" s="18">
        <v>190.77957208852661</v>
      </c>
      <c r="K26" s="18">
        <f t="shared" si="2"/>
        <v>470.60528314116686</v>
      </c>
      <c r="L26" s="414">
        <v>434.14262297999994</v>
      </c>
      <c r="M26" s="414">
        <v>289.42841532</v>
      </c>
      <c r="N26" s="414">
        <f t="shared" si="3"/>
        <v>723.57103829999994</v>
      </c>
      <c r="O26" s="414">
        <f t="shared" si="4"/>
        <v>-164.97082638206348</v>
      </c>
      <c r="P26" s="414">
        <f t="shared" si="5"/>
        <v>-213.89263939147338</v>
      </c>
      <c r="Q26" s="414">
        <f t="shared" si="6"/>
        <v>-378.86346577353686</v>
      </c>
    </row>
    <row r="27" spans="1:17" s="388" customFormat="1" ht="14.25">
      <c r="A27" s="383">
        <v>15</v>
      </c>
      <c r="B27" s="406" t="s">
        <v>919</v>
      </c>
      <c r="C27" s="414">
        <v>310.1688777</v>
      </c>
      <c r="D27" s="18">
        <v>206.77925180000005</v>
      </c>
      <c r="E27" s="414">
        <f t="shared" si="0"/>
        <v>516.94812950000005</v>
      </c>
      <c r="F27" s="414">
        <v>72.679879990663437</v>
      </c>
      <c r="G27" s="414">
        <v>-45.039134400000023</v>
      </c>
      <c r="H27" s="18">
        <f t="shared" si="1"/>
        <v>27.640745590663414</v>
      </c>
      <c r="I27" s="18">
        <v>223.63844333772204</v>
      </c>
      <c r="J27" s="18">
        <v>152.67806495315511</v>
      </c>
      <c r="K27" s="18">
        <f t="shared" si="2"/>
        <v>376.31650829087715</v>
      </c>
      <c r="L27" s="414">
        <v>328.83623189999997</v>
      </c>
      <c r="M27" s="414">
        <v>219.22415459999996</v>
      </c>
      <c r="N27" s="414">
        <f t="shared" si="3"/>
        <v>548.06038649999994</v>
      </c>
      <c r="O27" s="414">
        <f t="shared" si="4"/>
        <v>-32.517908571614498</v>
      </c>
      <c r="P27" s="414">
        <f t="shared" si="5"/>
        <v>-111.58522404684487</v>
      </c>
      <c r="Q27" s="414">
        <f t="shared" si="6"/>
        <v>-144.10313261845937</v>
      </c>
    </row>
    <row r="28" spans="1:17" s="388" customFormat="1" ht="14.25">
      <c r="A28" s="383">
        <v>16</v>
      </c>
      <c r="B28" s="406" t="s">
        <v>920</v>
      </c>
      <c r="C28" s="414">
        <v>465.6637068600001</v>
      </c>
      <c r="D28" s="18">
        <v>310.44247123999997</v>
      </c>
      <c r="E28" s="414">
        <f t="shared" si="0"/>
        <v>776.10617810000008</v>
      </c>
      <c r="F28" s="414">
        <v>-133.02212044315854</v>
      </c>
      <c r="G28" s="414">
        <v>-139.55733183999993</v>
      </c>
      <c r="H28" s="18">
        <f t="shared" si="1"/>
        <v>-272.5794522831585</v>
      </c>
      <c r="I28" s="18">
        <v>309.58874010811184</v>
      </c>
      <c r="J28" s="18">
        <v>161.86724416653962</v>
      </c>
      <c r="K28" s="18">
        <f t="shared" si="2"/>
        <v>471.45598427465143</v>
      </c>
      <c r="L28" s="414">
        <v>401.77024140000003</v>
      </c>
      <c r="M28" s="414">
        <v>267.84682759999998</v>
      </c>
      <c r="N28" s="414">
        <f t="shared" si="3"/>
        <v>669.61706900000001</v>
      </c>
      <c r="O28" s="414">
        <f t="shared" si="4"/>
        <v>-225.20362173504674</v>
      </c>
      <c r="P28" s="414">
        <f t="shared" si="5"/>
        <v>-245.53691527346029</v>
      </c>
      <c r="Q28" s="414">
        <f t="shared" si="6"/>
        <v>-470.74053700850703</v>
      </c>
    </row>
    <row r="29" spans="1:17" s="388" customFormat="1" ht="14.25">
      <c r="A29" s="383">
        <v>17</v>
      </c>
      <c r="B29" s="406" t="s">
        <v>921</v>
      </c>
      <c r="C29" s="414">
        <v>782.34037199999989</v>
      </c>
      <c r="D29" s="18">
        <v>521.560248</v>
      </c>
      <c r="E29" s="414">
        <f t="shared" si="0"/>
        <v>1303.9006199999999</v>
      </c>
      <c r="F29" s="414">
        <v>200.10313504881321</v>
      </c>
      <c r="G29" s="414">
        <v>-212.88685968000004</v>
      </c>
      <c r="H29" s="18">
        <f t="shared" si="1"/>
        <v>-12.783724631186828</v>
      </c>
      <c r="I29" s="18">
        <v>379.23295370507321</v>
      </c>
      <c r="J29" s="18">
        <v>424.01407582704735</v>
      </c>
      <c r="K29" s="18">
        <f t="shared" si="2"/>
        <v>803.24702953212056</v>
      </c>
      <c r="L29" s="414">
        <v>647.61648204000005</v>
      </c>
      <c r="M29" s="414">
        <v>431.74432136000007</v>
      </c>
      <c r="N29" s="414">
        <f t="shared" si="3"/>
        <v>1079.3608034000001</v>
      </c>
      <c r="O29" s="414">
        <f t="shared" si="4"/>
        <v>-68.280393286113622</v>
      </c>
      <c r="P29" s="414">
        <f t="shared" si="5"/>
        <v>-220.61710521295277</v>
      </c>
      <c r="Q29" s="414">
        <f t="shared" si="6"/>
        <v>-288.89749849906639</v>
      </c>
    </row>
    <row r="30" spans="1:17" s="388" customFormat="1" ht="14.25">
      <c r="A30" s="383">
        <v>18</v>
      </c>
      <c r="B30" s="406" t="s">
        <v>922</v>
      </c>
      <c r="C30" s="414">
        <v>299.32694022000004</v>
      </c>
      <c r="D30" s="18">
        <v>199.55129348</v>
      </c>
      <c r="E30" s="414">
        <f t="shared" si="0"/>
        <v>498.87823370000001</v>
      </c>
      <c r="F30" s="414">
        <v>215.69477562212415</v>
      </c>
      <c r="G30" s="414">
        <v>83.221347840000021</v>
      </c>
      <c r="H30" s="18">
        <f t="shared" si="1"/>
        <v>298.91612346212418</v>
      </c>
      <c r="I30" s="18">
        <v>174.05616406721049</v>
      </c>
      <c r="J30" s="18">
        <v>101.50998543849471</v>
      </c>
      <c r="K30" s="18">
        <f t="shared" si="2"/>
        <v>275.5661495057052</v>
      </c>
      <c r="L30" s="414">
        <v>213.68023181999996</v>
      </c>
      <c r="M30" s="414">
        <v>142.45348788000001</v>
      </c>
      <c r="N30" s="414">
        <f t="shared" si="3"/>
        <v>356.13371969999997</v>
      </c>
      <c r="O30" s="414">
        <f t="shared" si="4"/>
        <v>176.07070786933468</v>
      </c>
      <c r="P30" s="414">
        <f t="shared" si="5"/>
        <v>42.277845398494719</v>
      </c>
      <c r="Q30" s="414">
        <f t="shared" si="6"/>
        <v>218.3485532678294</v>
      </c>
    </row>
    <row r="31" spans="1:17" s="388" customFormat="1" ht="14.25">
      <c r="A31" s="383">
        <v>19</v>
      </c>
      <c r="B31" s="406" t="s">
        <v>923</v>
      </c>
      <c r="C31" s="414">
        <v>539.09384034000004</v>
      </c>
      <c r="D31" s="18">
        <v>359.39589355999999</v>
      </c>
      <c r="E31" s="414">
        <f t="shared" si="0"/>
        <v>898.48973390000003</v>
      </c>
      <c r="F31" s="414">
        <v>77.616482153986226</v>
      </c>
      <c r="G31" s="414">
        <v>-70.866663039999992</v>
      </c>
      <c r="H31" s="18">
        <f t="shared" si="1"/>
        <v>6.7498191139862342</v>
      </c>
      <c r="I31" s="18">
        <v>251.58047933722662</v>
      </c>
      <c r="J31" s="18">
        <v>234.11114378719714</v>
      </c>
      <c r="K31" s="18">
        <f t="shared" si="2"/>
        <v>485.69162312442376</v>
      </c>
      <c r="L31" s="414">
        <v>474.48849756000004</v>
      </c>
      <c r="M31" s="414">
        <v>316.32566503999999</v>
      </c>
      <c r="N31" s="414">
        <f t="shared" si="3"/>
        <v>790.81416260000003</v>
      </c>
      <c r="O31" s="414">
        <f t="shared" si="4"/>
        <v>-145.2915360687872</v>
      </c>
      <c r="P31" s="414">
        <f t="shared" si="5"/>
        <v>-153.08118429280285</v>
      </c>
      <c r="Q31" s="414">
        <f t="shared" si="6"/>
        <v>-298.37272036159004</v>
      </c>
    </row>
    <row r="32" spans="1:17" s="388" customFormat="1" ht="14.25">
      <c r="A32" s="383">
        <v>20</v>
      </c>
      <c r="B32" s="406" t="s">
        <v>924</v>
      </c>
      <c r="C32" s="414">
        <v>390.56044829999996</v>
      </c>
      <c r="D32" s="18">
        <v>260.37363219999997</v>
      </c>
      <c r="E32" s="414">
        <f t="shared" si="0"/>
        <v>650.93408049999994</v>
      </c>
      <c r="F32" s="414">
        <v>103.74622567179841</v>
      </c>
      <c r="G32" s="414">
        <v>-39.802872319999921</v>
      </c>
      <c r="H32" s="18">
        <f t="shared" si="1"/>
        <v>63.943353351798493</v>
      </c>
      <c r="I32" s="18">
        <v>445.37243415854095</v>
      </c>
      <c r="J32" s="18">
        <v>246.75004439665349</v>
      </c>
      <c r="K32" s="18">
        <f t="shared" si="2"/>
        <v>692.12247855519445</v>
      </c>
      <c r="L32" s="414">
        <v>302.61751079999999</v>
      </c>
      <c r="M32" s="414">
        <v>201.74500719999998</v>
      </c>
      <c r="N32" s="414">
        <f t="shared" si="3"/>
        <v>504.36251799999997</v>
      </c>
      <c r="O32" s="414">
        <f t="shared" si="4"/>
        <v>246.50114903033932</v>
      </c>
      <c r="P32" s="414">
        <f t="shared" si="5"/>
        <v>5.2021648766535975</v>
      </c>
      <c r="Q32" s="414">
        <f t="shared" si="6"/>
        <v>251.70331390699292</v>
      </c>
    </row>
    <row r="33" spans="1:17" s="388" customFormat="1" ht="14.25">
      <c r="A33" s="383">
        <v>21</v>
      </c>
      <c r="B33" s="406" t="s">
        <v>925</v>
      </c>
      <c r="C33" s="414">
        <v>312.44835863999998</v>
      </c>
      <c r="D33" s="18">
        <v>208.29890575999997</v>
      </c>
      <c r="E33" s="414">
        <f t="shared" si="0"/>
        <v>520.74726439999995</v>
      </c>
      <c r="F33" s="414">
        <v>89.043418868981291</v>
      </c>
      <c r="G33" s="414">
        <v>-49.449338879999971</v>
      </c>
      <c r="H33" s="18">
        <f t="shared" si="1"/>
        <v>39.594079988981321</v>
      </c>
      <c r="I33" s="18">
        <v>92.380860622092484</v>
      </c>
      <c r="J33" s="18">
        <v>105.39203548298823</v>
      </c>
      <c r="K33" s="18">
        <f t="shared" si="2"/>
        <v>197.77289610508072</v>
      </c>
      <c r="L33" s="414">
        <v>337.62583536000005</v>
      </c>
      <c r="M33" s="414">
        <v>225.08389024000002</v>
      </c>
      <c r="N33" s="414">
        <f t="shared" si="3"/>
        <v>562.70972560000007</v>
      </c>
      <c r="O33" s="414">
        <f t="shared" si="4"/>
        <v>-156.20155586892628</v>
      </c>
      <c r="P33" s="414">
        <f t="shared" si="5"/>
        <v>-169.14119363701175</v>
      </c>
      <c r="Q33" s="414">
        <f t="shared" si="6"/>
        <v>-325.34274950593806</v>
      </c>
    </row>
    <row r="34" spans="1:17" s="388" customFormat="1" ht="14.25">
      <c r="A34" s="383">
        <v>22</v>
      </c>
      <c r="B34" s="406" t="s">
        <v>926</v>
      </c>
      <c r="C34" s="414">
        <v>698.79104855999992</v>
      </c>
      <c r="D34" s="18">
        <v>465.86069904000004</v>
      </c>
      <c r="E34" s="414">
        <f t="shared" si="0"/>
        <v>1164.6517475999999</v>
      </c>
      <c r="F34" s="414">
        <v>29.502482949489831</v>
      </c>
      <c r="G34" s="414">
        <v>-183.33892688</v>
      </c>
      <c r="H34" s="18">
        <f t="shared" si="1"/>
        <v>-153.83644393051017</v>
      </c>
      <c r="I34" s="18">
        <v>420.91501107143654</v>
      </c>
      <c r="J34" s="18">
        <v>259.16905432414831</v>
      </c>
      <c r="K34" s="18">
        <f t="shared" si="2"/>
        <v>680.08406539558484</v>
      </c>
      <c r="L34" s="414">
        <v>519.94678824000005</v>
      </c>
      <c r="M34" s="414">
        <v>346.63119216000007</v>
      </c>
      <c r="N34" s="414">
        <f t="shared" si="3"/>
        <v>866.57798040000011</v>
      </c>
      <c r="O34" s="414">
        <f t="shared" si="4"/>
        <v>-69.529294219073677</v>
      </c>
      <c r="P34" s="414">
        <f t="shared" si="5"/>
        <v>-270.80106471585179</v>
      </c>
      <c r="Q34" s="414">
        <f t="shared" si="6"/>
        <v>-340.33035893492547</v>
      </c>
    </row>
    <row r="35" spans="1:17" s="388" customFormat="1" ht="14.25">
      <c r="A35" s="383">
        <v>23</v>
      </c>
      <c r="B35" s="406" t="s">
        <v>927</v>
      </c>
      <c r="C35" s="414">
        <v>299.06227097999999</v>
      </c>
      <c r="D35" s="18">
        <v>199.37484732000001</v>
      </c>
      <c r="E35" s="414">
        <f t="shared" si="0"/>
        <v>498.43711830000001</v>
      </c>
      <c r="F35" s="414">
        <v>-3.7394040155812718</v>
      </c>
      <c r="G35" s="414">
        <v>-41.27507344</v>
      </c>
      <c r="H35" s="18">
        <f t="shared" si="1"/>
        <v>-45.014477455581272</v>
      </c>
      <c r="I35" s="18">
        <v>128.95685393258424</v>
      </c>
      <c r="J35" s="18">
        <v>141.4645039562447</v>
      </c>
      <c r="K35" s="18">
        <f t="shared" si="2"/>
        <v>270.42135788882894</v>
      </c>
      <c r="L35" s="414">
        <v>334.19254307999995</v>
      </c>
      <c r="M35" s="414">
        <v>222.79502872</v>
      </c>
      <c r="N35" s="414">
        <f t="shared" si="3"/>
        <v>556.98757179999996</v>
      </c>
      <c r="O35" s="414">
        <f t="shared" si="4"/>
        <v>-208.97509316299698</v>
      </c>
      <c r="P35" s="414">
        <f t="shared" si="5"/>
        <v>-122.60559820375531</v>
      </c>
      <c r="Q35" s="414">
        <f t="shared" si="6"/>
        <v>-331.58069136675226</v>
      </c>
    </row>
    <row r="36" spans="1:17" s="388" customFormat="1" ht="14.25">
      <c r="A36" s="383">
        <v>24</v>
      </c>
      <c r="B36" s="406" t="s">
        <v>928</v>
      </c>
      <c r="C36" s="414">
        <v>292.25196990000001</v>
      </c>
      <c r="D36" s="18">
        <v>194.83464659999999</v>
      </c>
      <c r="E36" s="414">
        <f t="shared" si="0"/>
        <v>487.08661649999999</v>
      </c>
      <c r="F36" s="414">
        <v>34.053367534104666</v>
      </c>
      <c r="G36" s="414">
        <v>-42.274870239999984</v>
      </c>
      <c r="H36" s="18">
        <f t="shared" si="1"/>
        <v>-8.2215027058953183</v>
      </c>
      <c r="I36" s="18">
        <v>137.46475521249005</v>
      </c>
      <c r="J36" s="18">
        <v>146.37317687549881</v>
      </c>
      <c r="K36" s="18">
        <f t="shared" si="2"/>
        <v>283.83793208798886</v>
      </c>
      <c r="L36" s="414">
        <v>280.63881186000003</v>
      </c>
      <c r="M36" s="414">
        <v>187.09254124</v>
      </c>
      <c r="N36" s="414">
        <f t="shared" si="3"/>
        <v>467.73135310000004</v>
      </c>
      <c r="O36" s="414">
        <f t="shared" si="4"/>
        <v>-109.12068911340532</v>
      </c>
      <c r="P36" s="414">
        <f t="shared" si="5"/>
        <v>-82.994234604501173</v>
      </c>
      <c r="Q36" s="414">
        <f t="shared" si="6"/>
        <v>-192.11492371790649</v>
      </c>
    </row>
    <row r="37" spans="1:17" s="388" customFormat="1" ht="14.25">
      <c r="A37" s="383">
        <v>25</v>
      </c>
      <c r="B37" s="406" t="s">
        <v>929</v>
      </c>
      <c r="C37" s="414">
        <v>791.17530821999992</v>
      </c>
      <c r="D37" s="18">
        <v>527.45020548000014</v>
      </c>
      <c r="E37" s="414">
        <f t="shared" si="0"/>
        <v>1318.6255137000001</v>
      </c>
      <c r="F37" s="414">
        <v>-201.21048165744639</v>
      </c>
      <c r="G37" s="414">
        <v>-291.53758463999998</v>
      </c>
      <c r="H37" s="18">
        <f t="shared" si="1"/>
        <v>-492.74806629744637</v>
      </c>
      <c r="I37" s="18">
        <v>873.417032591218</v>
      </c>
      <c r="J37" s="18">
        <v>340.76701077953686</v>
      </c>
      <c r="K37" s="18">
        <f t="shared" si="2"/>
        <v>1214.1840433707548</v>
      </c>
      <c r="L37" s="414">
        <v>751.41259974000013</v>
      </c>
      <c r="M37" s="414">
        <v>500.94173316000001</v>
      </c>
      <c r="N37" s="414">
        <f t="shared" si="3"/>
        <v>1252.3543329000001</v>
      </c>
      <c r="O37" s="414">
        <f t="shared" si="4"/>
        <v>-79.206048806228523</v>
      </c>
      <c r="P37" s="414">
        <f t="shared" si="5"/>
        <v>-451.71230702046313</v>
      </c>
      <c r="Q37" s="414">
        <f t="shared" si="6"/>
        <v>-530.9183558266916</v>
      </c>
    </row>
    <row r="38" spans="1:17" s="388" customFormat="1" ht="14.25">
      <c r="A38" s="383">
        <v>26</v>
      </c>
      <c r="B38" s="406" t="s">
        <v>930</v>
      </c>
      <c r="C38" s="414">
        <v>571.92884958000002</v>
      </c>
      <c r="D38" s="18">
        <v>381.28589971999992</v>
      </c>
      <c r="E38" s="414">
        <f t="shared" si="0"/>
        <v>953.21474929999999</v>
      </c>
      <c r="F38" s="414">
        <v>-163.49318149391001</v>
      </c>
      <c r="G38" s="414">
        <v>-207.01749424000008</v>
      </c>
      <c r="H38" s="18">
        <f t="shared" si="1"/>
        <v>-370.51067573391009</v>
      </c>
      <c r="I38" s="18">
        <v>366.44319306817511</v>
      </c>
      <c r="J38" s="18">
        <v>309.5712346251575</v>
      </c>
      <c r="K38" s="18">
        <f t="shared" si="2"/>
        <v>676.01442769333266</v>
      </c>
      <c r="L38" s="414">
        <v>550.70571006</v>
      </c>
      <c r="M38" s="414">
        <v>367.13714004000008</v>
      </c>
      <c r="N38" s="414">
        <f t="shared" si="3"/>
        <v>917.84285010000008</v>
      </c>
      <c r="O38" s="414">
        <f t="shared" si="4"/>
        <v>-347.75569848573491</v>
      </c>
      <c r="P38" s="414">
        <f t="shared" si="5"/>
        <v>-264.58339965484265</v>
      </c>
      <c r="Q38" s="414">
        <f t="shared" si="6"/>
        <v>-612.33909814057756</v>
      </c>
    </row>
    <row r="39" spans="1:17" s="388" customFormat="1" ht="14.25">
      <c r="A39" s="383">
        <v>27</v>
      </c>
      <c r="B39" s="406" t="s">
        <v>931</v>
      </c>
      <c r="C39" s="414">
        <v>338.48884871999996</v>
      </c>
      <c r="D39" s="18">
        <v>225.65923248000001</v>
      </c>
      <c r="E39" s="414">
        <f t="shared" si="0"/>
        <v>564.14808119999998</v>
      </c>
      <c r="F39" s="414">
        <v>3.7833563410713964</v>
      </c>
      <c r="G39" s="414">
        <v>-91.382771679999962</v>
      </c>
      <c r="H39" s="18">
        <f t="shared" si="1"/>
        <v>-87.599415338928566</v>
      </c>
      <c r="I39" s="18">
        <v>295.957960917587</v>
      </c>
      <c r="J39" s="18">
        <v>153.29131690739166</v>
      </c>
      <c r="K39" s="18">
        <f t="shared" si="2"/>
        <v>449.24927782497866</v>
      </c>
      <c r="L39" s="414">
        <v>362.65322279999992</v>
      </c>
      <c r="M39" s="414">
        <v>241.76881520000001</v>
      </c>
      <c r="N39" s="414">
        <f t="shared" si="3"/>
        <v>604.42203799999993</v>
      </c>
      <c r="O39" s="414">
        <f t="shared" si="4"/>
        <v>-62.911905541341525</v>
      </c>
      <c r="P39" s="414">
        <f t="shared" si="5"/>
        <v>-179.86026997260831</v>
      </c>
      <c r="Q39" s="414">
        <f t="shared" si="6"/>
        <v>-242.77217551394983</v>
      </c>
    </row>
    <row r="40" spans="1:17" s="388" customFormat="1" ht="14.25">
      <c r="A40" s="383">
        <v>28</v>
      </c>
      <c r="B40" s="406" t="s">
        <v>932</v>
      </c>
      <c r="C40" s="414">
        <v>408.16779695999998</v>
      </c>
      <c r="D40" s="18">
        <v>272.11186463999996</v>
      </c>
      <c r="E40" s="414">
        <f t="shared" si="0"/>
        <v>680.27966159999994</v>
      </c>
      <c r="F40" s="414">
        <v>-38.072722506901016</v>
      </c>
      <c r="G40" s="414">
        <v>-109.43661520000001</v>
      </c>
      <c r="H40" s="18">
        <f t="shared" si="1"/>
        <v>-147.50933770690102</v>
      </c>
      <c r="I40" s="18">
        <v>311.9074738995298</v>
      </c>
      <c r="J40" s="18">
        <v>250.47074462715517</v>
      </c>
      <c r="K40" s="18">
        <f t="shared" si="2"/>
        <v>562.37821852668503</v>
      </c>
      <c r="L40" s="414">
        <v>401.26369008</v>
      </c>
      <c r="M40" s="414">
        <v>267.50912671999998</v>
      </c>
      <c r="N40" s="414">
        <f t="shared" si="3"/>
        <v>668.77281679999999</v>
      </c>
      <c r="O40" s="414">
        <f t="shared" si="4"/>
        <v>-127.42893868737121</v>
      </c>
      <c r="P40" s="414">
        <f t="shared" si="5"/>
        <v>-126.47499729284482</v>
      </c>
      <c r="Q40" s="414">
        <f t="shared" si="6"/>
        <v>-253.90393598021603</v>
      </c>
    </row>
    <row r="41" spans="1:17" s="388" customFormat="1" ht="14.25">
      <c r="A41" s="383">
        <v>29</v>
      </c>
      <c r="B41" s="406" t="s">
        <v>933</v>
      </c>
      <c r="C41" s="414">
        <v>281.61439218000004</v>
      </c>
      <c r="D41" s="18">
        <v>187.74292811999999</v>
      </c>
      <c r="E41" s="414">
        <f t="shared" si="0"/>
        <v>469.35732030000003</v>
      </c>
      <c r="F41" s="414">
        <v>116.06815300156683</v>
      </c>
      <c r="G41" s="414">
        <v>-7.3980911999999819</v>
      </c>
      <c r="H41" s="18">
        <f t="shared" si="1"/>
        <v>108.67006180156685</v>
      </c>
      <c r="I41" s="18">
        <v>194.49497039509095</v>
      </c>
      <c r="J41" s="18">
        <v>202.25796339756698</v>
      </c>
      <c r="K41" s="18">
        <f t="shared" si="2"/>
        <v>396.75293379265793</v>
      </c>
      <c r="L41" s="414">
        <v>260.93959386</v>
      </c>
      <c r="M41" s="414">
        <v>173.95972924</v>
      </c>
      <c r="N41" s="414">
        <f t="shared" si="3"/>
        <v>434.8993231</v>
      </c>
      <c r="O41" s="414">
        <f t="shared" si="4"/>
        <v>49.62352953665777</v>
      </c>
      <c r="P41" s="414">
        <f t="shared" si="5"/>
        <v>20.900142957566999</v>
      </c>
      <c r="Q41" s="414">
        <f t="shared" si="6"/>
        <v>70.523672494224769</v>
      </c>
    </row>
    <row r="42" spans="1:17" s="388" customFormat="1" ht="14.25">
      <c r="A42" s="383">
        <v>30</v>
      </c>
      <c r="B42" s="406" t="s">
        <v>934</v>
      </c>
      <c r="C42" s="414">
        <v>457.04061875999992</v>
      </c>
      <c r="D42" s="18">
        <v>304.69374584000002</v>
      </c>
      <c r="E42" s="414">
        <f t="shared" si="0"/>
        <v>761.73436459999994</v>
      </c>
      <c r="F42" s="414">
        <v>141.82337421764674</v>
      </c>
      <c r="G42" s="414">
        <v>-130.54141759999999</v>
      </c>
      <c r="H42" s="18">
        <f t="shared" si="1"/>
        <v>11.281956617646756</v>
      </c>
      <c r="I42" s="18">
        <v>168.07758965019156</v>
      </c>
      <c r="J42" s="18">
        <v>185.9050438045594</v>
      </c>
      <c r="K42" s="18">
        <f t="shared" si="2"/>
        <v>353.98263345475095</v>
      </c>
      <c r="L42" s="414">
        <v>457.64097588000004</v>
      </c>
      <c r="M42" s="414">
        <v>305.09398392000003</v>
      </c>
      <c r="N42" s="414">
        <f t="shared" si="3"/>
        <v>762.73495980000007</v>
      </c>
      <c r="O42" s="414">
        <f t="shared" si="4"/>
        <v>-147.74001201216174</v>
      </c>
      <c r="P42" s="414">
        <f t="shared" si="5"/>
        <v>-249.73035771544062</v>
      </c>
      <c r="Q42" s="414">
        <f t="shared" si="6"/>
        <v>-397.47036972760236</v>
      </c>
    </row>
    <row r="43" spans="1:17" ht="14.25">
      <c r="A43" s="383">
        <v>31</v>
      </c>
      <c r="B43" s="406" t="s">
        <v>935</v>
      </c>
      <c r="C43" s="414">
        <v>248.86678739999996</v>
      </c>
      <c r="D43" s="18">
        <v>165.9111916</v>
      </c>
      <c r="E43" s="414">
        <f t="shared" si="0"/>
        <v>414.77797899999996</v>
      </c>
      <c r="F43" s="414">
        <v>113.24569092258517</v>
      </c>
      <c r="G43" s="414">
        <v>-4.9010705599999937</v>
      </c>
      <c r="H43" s="18">
        <f t="shared" si="1"/>
        <v>108.34462036258518</v>
      </c>
      <c r="I43" s="18">
        <v>115.49754552165356</v>
      </c>
      <c r="J43" s="18">
        <v>128.12279650590551</v>
      </c>
      <c r="K43" s="18">
        <f t="shared" si="2"/>
        <v>243.62034202755908</v>
      </c>
      <c r="L43" s="414">
        <v>257.75019666000003</v>
      </c>
      <c r="M43" s="414">
        <v>171.83346443999994</v>
      </c>
      <c r="N43" s="414">
        <f t="shared" si="3"/>
        <v>429.58366109999997</v>
      </c>
      <c r="O43" s="414">
        <f t="shared" si="4"/>
        <v>-29.006960215761296</v>
      </c>
      <c r="P43" s="414">
        <f t="shared" si="5"/>
        <v>-48.611738494094425</v>
      </c>
      <c r="Q43" s="414">
        <f t="shared" si="6"/>
        <v>-77.618698709855721</v>
      </c>
    </row>
    <row r="44" spans="1:17" ht="14.25">
      <c r="A44" s="383">
        <v>32</v>
      </c>
      <c r="B44" s="406" t="s">
        <v>936</v>
      </c>
      <c r="C44" s="414">
        <v>305.81628857999999</v>
      </c>
      <c r="D44" s="18">
        <v>203.87752571999999</v>
      </c>
      <c r="E44" s="414">
        <f t="shared" si="0"/>
        <v>509.69381429999999</v>
      </c>
      <c r="F44" s="414">
        <v>8.9082561850909201</v>
      </c>
      <c r="G44" s="414">
        <v>-59.30686639999999</v>
      </c>
      <c r="H44" s="18">
        <f t="shared" si="1"/>
        <v>-50.39861021490907</v>
      </c>
      <c r="I44" s="18">
        <v>129.39101171512687</v>
      </c>
      <c r="J44" s="18">
        <v>133.10508297374685</v>
      </c>
      <c r="K44" s="18">
        <f t="shared" si="2"/>
        <v>262.49609468887371</v>
      </c>
      <c r="L44" s="414">
        <v>293.69657921999999</v>
      </c>
      <c r="M44" s="414">
        <v>195.79771947999996</v>
      </c>
      <c r="N44" s="414">
        <f t="shared" si="3"/>
        <v>489.49429869999994</v>
      </c>
      <c r="O44" s="414">
        <f t="shared" si="4"/>
        <v>-155.3973113197822</v>
      </c>
      <c r="P44" s="414">
        <f t="shared" si="5"/>
        <v>-121.9995029062531</v>
      </c>
      <c r="Q44" s="414">
        <f t="shared" si="6"/>
        <v>-277.3968142260353</v>
      </c>
    </row>
    <row r="45" spans="1:17" ht="14.25">
      <c r="A45" s="383">
        <v>33</v>
      </c>
      <c r="B45" s="406" t="s">
        <v>937</v>
      </c>
      <c r="C45" s="415">
        <v>773.62581318000014</v>
      </c>
      <c r="D45" s="405">
        <v>515.75054211999998</v>
      </c>
      <c r="E45" s="414">
        <f t="shared" si="0"/>
        <v>1289.3763553000001</v>
      </c>
      <c r="F45" s="425">
        <v>-19.623742091578833</v>
      </c>
      <c r="G45" s="425">
        <v>-224.89735359999997</v>
      </c>
      <c r="H45" s="18">
        <f t="shared" si="1"/>
        <v>-244.52109569157881</v>
      </c>
      <c r="I45" s="71">
        <v>934.73211597989939</v>
      </c>
      <c r="J45" s="71">
        <v>367.38136723618084</v>
      </c>
      <c r="K45" s="18">
        <f t="shared" si="2"/>
        <v>1302.1134832160801</v>
      </c>
      <c r="L45" s="425">
        <v>827.47972296000012</v>
      </c>
      <c r="M45" s="425">
        <v>551.65314863999993</v>
      </c>
      <c r="N45" s="414">
        <f t="shared" si="3"/>
        <v>1379.1328716</v>
      </c>
      <c r="O45" s="414">
        <f t="shared" si="4"/>
        <v>87.62865092832044</v>
      </c>
      <c r="P45" s="414">
        <f t="shared" si="5"/>
        <v>-409.16913500381906</v>
      </c>
      <c r="Q45" s="414">
        <f t="shared" si="6"/>
        <v>-321.54048407549863</v>
      </c>
    </row>
    <row r="46" spans="1:17">
      <c r="A46" s="577" t="s">
        <v>19</v>
      </c>
      <c r="B46" s="577"/>
      <c r="C46" s="548">
        <f>SUM(C13:C45)</f>
        <v>16734.62465854</v>
      </c>
      <c r="D46" s="548">
        <f t="shared" ref="D46:Q46" si="7">SUM(D13:D45)</f>
        <v>11128.759070239999</v>
      </c>
      <c r="E46" s="29">
        <f t="shared" si="7"/>
        <v>27863.383728780005</v>
      </c>
      <c r="F46" s="29">
        <f t="shared" si="7"/>
        <v>-499.62445375999954</v>
      </c>
      <c r="G46" s="29">
        <f t="shared" si="7"/>
        <v>-3885.3831358399998</v>
      </c>
      <c r="H46" s="29">
        <f t="shared" si="7"/>
        <v>-4385.0075895999989</v>
      </c>
      <c r="I46" s="29">
        <f t="shared" si="7"/>
        <v>14488.407142138989</v>
      </c>
      <c r="J46" s="29">
        <f t="shared" si="7"/>
        <v>7948.9884533770573</v>
      </c>
      <c r="K46" s="29">
        <f t="shared" si="7"/>
        <v>22437.395595516045</v>
      </c>
      <c r="L46" s="29">
        <f t="shared" si="7"/>
        <v>14832.329200920005</v>
      </c>
      <c r="M46" s="29">
        <f t="shared" si="7"/>
        <v>9888.2194672799997</v>
      </c>
      <c r="N46" s="29">
        <f t="shared" si="7"/>
        <v>24720.548668199997</v>
      </c>
      <c r="O46" s="419">
        <f t="shared" si="7"/>
        <v>-843.54651254101259</v>
      </c>
      <c r="P46" s="419">
        <f t="shared" si="7"/>
        <v>-5824.6141497429417</v>
      </c>
      <c r="Q46" s="29">
        <f t="shared" si="7"/>
        <v>-6668.1606622839536</v>
      </c>
    </row>
    <row r="47" spans="1:17" ht="14.25" customHeight="1">
      <c r="A47" s="722" t="s">
        <v>674</v>
      </c>
      <c r="B47" s="722"/>
      <c r="C47" s="722"/>
      <c r="D47" s="722"/>
      <c r="E47" s="722"/>
      <c r="F47" s="722"/>
      <c r="G47" s="722"/>
      <c r="H47" s="722"/>
      <c r="I47" s="722"/>
      <c r="J47" s="722"/>
      <c r="K47" s="722"/>
      <c r="L47" s="722"/>
      <c r="M47" s="722"/>
      <c r="N47" s="722"/>
      <c r="O47" s="722"/>
      <c r="P47" s="722"/>
      <c r="Q47" s="722"/>
    </row>
    <row r="48" spans="1:17" ht="15.75" customHeight="1">
      <c r="A48" s="34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5.75" customHeight="1">
      <c r="A49" s="14" t="s">
        <v>12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P49" s="617" t="s">
        <v>13</v>
      </c>
      <c r="Q49" s="617"/>
    </row>
    <row r="50" spans="1:17" ht="12.75" customHeight="1">
      <c r="A50" s="617" t="s">
        <v>14</v>
      </c>
      <c r="B50" s="617"/>
      <c r="C50" s="617"/>
      <c r="D50" s="617"/>
      <c r="E50" s="617"/>
      <c r="F50" s="617"/>
      <c r="G50" s="617"/>
      <c r="H50" s="617"/>
      <c r="I50" s="617"/>
      <c r="J50" s="617"/>
      <c r="K50" s="617"/>
      <c r="L50" s="617"/>
      <c r="M50" s="617"/>
      <c r="N50" s="617"/>
      <c r="O50" s="617"/>
      <c r="P50" s="617"/>
      <c r="Q50" s="617"/>
    </row>
    <row r="51" spans="1:17" ht="12.75" customHeight="1">
      <c r="A51" s="617" t="s">
        <v>20</v>
      </c>
      <c r="B51" s="617"/>
      <c r="C51" s="617"/>
      <c r="D51" s="617"/>
      <c r="E51" s="617"/>
      <c r="F51" s="617"/>
      <c r="G51" s="617"/>
      <c r="H51" s="617"/>
      <c r="I51" s="617"/>
      <c r="J51" s="617"/>
      <c r="K51" s="617"/>
      <c r="L51" s="617"/>
      <c r="M51" s="617"/>
      <c r="N51" s="617"/>
      <c r="O51" s="617"/>
      <c r="P51" s="617"/>
      <c r="Q51" s="617"/>
    </row>
    <row r="52" spans="1:17">
      <c r="A52" s="14"/>
      <c r="B52" s="14"/>
      <c r="C52" s="14"/>
      <c r="D52" s="14"/>
      <c r="E52" s="14"/>
      <c r="F52" s="14"/>
      <c r="G52" s="14"/>
      <c r="H52" s="14"/>
      <c r="I52" s="466"/>
      <c r="J52" s="14"/>
      <c r="K52" s="14"/>
      <c r="L52" s="14"/>
      <c r="M52" s="14"/>
      <c r="O52" s="601" t="s">
        <v>86</v>
      </c>
      <c r="P52" s="601"/>
      <c r="Q52" s="601"/>
    </row>
  </sheetData>
  <mergeCells count="19">
    <mergeCell ref="O10:Q10"/>
    <mergeCell ref="P49:Q49"/>
    <mergeCell ref="A50:Q50"/>
    <mergeCell ref="O52:Q52"/>
    <mergeCell ref="P1:Q1"/>
    <mergeCell ref="A2:Q2"/>
    <mergeCell ref="A3:Q3"/>
    <mergeCell ref="N9:Q9"/>
    <mergeCell ref="D6:O6"/>
    <mergeCell ref="A8:B8"/>
    <mergeCell ref="A47:Q47"/>
    <mergeCell ref="A10:A11"/>
    <mergeCell ref="B10:B11"/>
    <mergeCell ref="C10:E10"/>
    <mergeCell ref="F10:H10"/>
    <mergeCell ref="A46:B46"/>
    <mergeCell ref="A51:Q51"/>
    <mergeCell ref="I10:K10"/>
    <mergeCell ref="L10:N10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63"/>
  <sheetViews>
    <sheetView topLeftCell="N16" zoomScale="93" zoomScaleNormal="93" zoomScaleSheetLayoutView="77" workbookViewId="0">
      <selection activeCell="W1" sqref="W1:AO1048576"/>
    </sheetView>
  </sheetViews>
  <sheetFormatPr defaultRowHeight="12.75"/>
  <cols>
    <col min="2" max="2" width="14.5703125" customWidth="1"/>
    <col min="3" max="3" width="14.7109375" customWidth="1"/>
    <col min="4" max="4" width="11.28515625" customWidth="1"/>
    <col min="5" max="5" width="12.42578125" customWidth="1"/>
    <col min="6" max="6" width="12" customWidth="1"/>
    <col min="7" max="7" width="13.140625" customWidth="1"/>
    <col min="8" max="8" width="9.28515625" bestFit="1" customWidth="1"/>
    <col min="9" max="10" width="9.7109375" bestFit="1" customWidth="1"/>
    <col min="11" max="17" width="9.28515625" bestFit="1" customWidth="1"/>
    <col min="18" max="19" width="9.7109375" bestFit="1" customWidth="1"/>
    <col min="20" max="20" width="10.42578125" customWidth="1"/>
    <col min="21" max="21" width="11.140625" customWidth="1"/>
    <col min="22" max="22" width="11.85546875" customWidth="1"/>
  </cols>
  <sheetData>
    <row r="1" spans="1:22" ht="15">
      <c r="Q1" s="726" t="s">
        <v>67</v>
      </c>
      <c r="R1" s="726"/>
      <c r="S1" s="726"/>
      <c r="T1" s="726"/>
      <c r="U1" s="726"/>
      <c r="V1" s="726"/>
    </row>
    <row r="3" spans="1:22" ht="15">
      <c r="A3" s="694" t="s">
        <v>0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</row>
    <row r="4" spans="1:22" ht="20.25">
      <c r="A4" s="659" t="s">
        <v>753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43"/>
    </row>
    <row r="5" spans="1:22" ht="15.75">
      <c r="A5" s="723" t="s">
        <v>993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</row>
    <row r="6" spans="1:22">
      <c r="A6" s="35"/>
      <c r="B6" s="35"/>
      <c r="C6" s="166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U6" s="35"/>
    </row>
    <row r="8" spans="1:22" ht="15.75">
      <c r="A8" s="599" t="s">
        <v>824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</row>
    <row r="9" spans="1:22" ht="15.75">
      <c r="A9" s="46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Q9" s="35"/>
      <c r="R9" s="35"/>
      <c r="S9" s="35"/>
      <c r="U9" s="730" t="s">
        <v>225</v>
      </c>
      <c r="V9" s="730"/>
    </row>
    <row r="10" spans="1:22">
      <c r="P10" s="684" t="s">
        <v>961</v>
      </c>
      <c r="Q10" s="684"/>
      <c r="R10" s="684"/>
      <c r="S10" s="684"/>
      <c r="T10" s="684"/>
      <c r="U10" s="684"/>
      <c r="V10" s="684"/>
    </row>
    <row r="11" spans="1:22" ht="28.5" customHeight="1">
      <c r="A11" s="724" t="s">
        <v>26</v>
      </c>
      <c r="B11" s="686" t="s">
        <v>205</v>
      </c>
      <c r="C11" s="686" t="s">
        <v>374</v>
      </c>
      <c r="D11" s="686" t="s">
        <v>479</v>
      </c>
      <c r="E11" s="602" t="s">
        <v>863</v>
      </c>
      <c r="F11" s="602"/>
      <c r="G11" s="602"/>
      <c r="H11" s="579" t="s">
        <v>835</v>
      </c>
      <c r="I11" s="603"/>
      <c r="J11" s="580"/>
      <c r="K11" s="627" t="s">
        <v>376</v>
      </c>
      <c r="L11" s="628"/>
      <c r="M11" s="718"/>
      <c r="N11" s="727" t="s">
        <v>158</v>
      </c>
      <c r="O11" s="728"/>
      <c r="P11" s="729"/>
      <c r="Q11" s="594" t="s">
        <v>957</v>
      </c>
      <c r="R11" s="594"/>
      <c r="S11" s="594"/>
      <c r="T11" s="686" t="s">
        <v>247</v>
      </c>
      <c r="U11" s="686" t="s">
        <v>429</v>
      </c>
      <c r="V11" s="686" t="s">
        <v>377</v>
      </c>
    </row>
    <row r="12" spans="1:22" ht="65.25" customHeight="1">
      <c r="A12" s="725"/>
      <c r="B12" s="687"/>
      <c r="C12" s="687"/>
      <c r="D12" s="687"/>
      <c r="E12" s="5" t="s">
        <v>180</v>
      </c>
      <c r="F12" s="5" t="s">
        <v>206</v>
      </c>
      <c r="G12" s="5" t="s">
        <v>19</v>
      </c>
      <c r="H12" s="5" t="s">
        <v>180</v>
      </c>
      <c r="I12" s="5" t="s">
        <v>206</v>
      </c>
      <c r="J12" s="5" t="s">
        <v>19</v>
      </c>
      <c r="K12" s="5" t="s">
        <v>180</v>
      </c>
      <c r="L12" s="5" t="s">
        <v>206</v>
      </c>
      <c r="M12" s="5" t="s">
        <v>19</v>
      </c>
      <c r="N12" s="5" t="s">
        <v>180</v>
      </c>
      <c r="O12" s="5" t="s">
        <v>206</v>
      </c>
      <c r="P12" s="5" t="s">
        <v>19</v>
      </c>
      <c r="Q12" s="5" t="s">
        <v>235</v>
      </c>
      <c r="R12" s="5" t="s">
        <v>217</v>
      </c>
      <c r="S12" s="5" t="s">
        <v>218</v>
      </c>
      <c r="T12" s="687"/>
      <c r="U12" s="687"/>
      <c r="V12" s="687"/>
    </row>
    <row r="13" spans="1:22">
      <c r="A13" s="165">
        <v>1</v>
      </c>
      <c r="B13" s="112">
        <v>2</v>
      </c>
      <c r="C13" s="8">
        <v>3</v>
      </c>
      <c r="D13" s="112">
        <v>4</v>
      </c>
      <c r="E13" s="112">
        <v>5</v>
      </c>
      <c r="F13" s="8">
        <v>6</v>
      </c>
      <c r="G13" s="112">
        <v>7</v>
      </c>
      <c r="H13" s="112">
        <v>8</v>
      </c>
      <c r="I13" s="8">
        <v>9</v>
      </c>
      <c r="J13" s="112">
        <v>10</v>
      </c>
      <c r="K13" s="112">
        <v>11</v>
      </c>
      <c r="L13" s="8">
        <v>12</v>
      </c>
      <c r="M13" s="112">
        <v>13</v>
      </c>
      <c r="N13" s="112">
        <v>14</v>
      </c>
      <c r="O13" s="8">
        <v>15</v>
      </c>
      <c r="P13" s="112">
        <v>16</v>
      </c>
      <c r="Q13" s="112">
        <v>17</v>
      </c>
      <c r="R13" s="8">
        <v>18</v>
      </c>
      <c r="S13" s="112">
        <v>19</v>
      </c>
      <c r="T13" s="112">
        <v>20</v>
      </c>
      <c r="U13" s="8">
        <v>21</v>
      </c>
      <c r="V13" s="112">
        <v>22</v>
      </c>
    </row>
    <row r="14" spans="1:22" ht="14.25">
      <c r="A14" s="17">
        <v>1</v>
      </c>
      <c r="B14" s="406" t="s">
        <v>905</v>
      </c>
      <c r="C14" s="8">
        <v>883</v>
      </c>
      <c r="D14" s="8">
        <v>883</v>
      </c>
      <c r="E14" s="409">
        <v>52.98</v>
      </c>
      <c r="F14" s="409">
        <v>63.576000000000001</v>
      </c>
      <c r="G14" s="409">
        <f>E14+F14</f>
        <v>116.556</v>
      </c>
      <c r="H14" s="409">
        <v>65.041603091892938</v>
      </c>
      <c r="I14" s="409">
        <v>-1.6544381448642298</v>
      </c>
      <c r="J14" s="409">
        <f>H14+I14</f>
        <v>63.387164947028708</v>
      </c>
      <c r="K14" s="409">
        <v>58.18148255757287</v>
      </c>
      <c r="L14" s="409">
        <v>31.475662884029891</v>
      </c>
      <c r="M14" s="409">
        <f>K14+L14</f>
        <v>89.657145441602765</v>
      </c>
      <c r="N14" s="409">
        <v>52.98</v>
      </c>
      <c r="O14" s="409">
        <v>63.576000000000001</v>
      </c>
      <c r="P14" s="409">
        <f>N14+O14</f>
        <v>116.556</v>
      </c>
      <c r="Q14" s="409">
        <f>H14+K14-N14</f>
        <v>70.243085649465826</v>
      </c>
      <c r="R14" s="409">
        <f>I14+L14-O14</f>
        <v>-33.754775260834336</v>
      </c>
      <c r="S14" s="409">
        <f>Q14+R14</f>
        <v>36.48831038863149</v>
      </c>
      <c r="T14" s="433" t="s">
        <v>962</v>
      </c>
      <c r="U14" s="8">
        <v>883</v>
      </c>
      <c r="V14" s="8">
        <v>883</v>
      </c>
    </row>
    <row r="15" spans="1:22" ht="14.25">
      <c r="A15" s="17">
        <v>2</v>
      </c>
      <c r="B15" s="406" t="s">
        <v>906</v>
      </c>
      <c r="C15" s="8">
        <v>4622</v>
      </c>
      <c r="D15" s="8">
        <v>4622</v>
      </c>
      <c r="E15" s="409">
        <v>277.32</v>
      </c>
      <c r="F15" s="409">
        <v>332.78399999999999</v>
      </c>
      <c r="G15" s="409">
        <f t="shared" ref="G15:G46" si="0">E15+F15</f>
        <v>610.10400000000004</v>
      </c>
      <c r="H15" s="409">
        <v>-30.785199358871999</v>
      </c>
      <c r="I15" s="409">
        <v>-45.792719615323001</v>
      </c>
      <c r="J15" s="409">
        <f t="shared" ref="J15:J46" si="1">H15+I15</f>
        <v>-76.577918974195001</v>
      </c>
      <c r="K15" s="409">
        <v>295.38797275655583</v>
      </c>
      <c r="L15" s="409">
        <v>176.34933192389005</v>
      </c>
      <c r="M15" s="409">
        <f t="shared" ref="M15:M46" si="2">K15+L15</f>
        <v>471.73730468044585</v>
      </c>
      <c r="N15" s="409">
        <v>277.32</v>
      </c>
      <c r="O15" s="409">
        <v>332.78399999999999</v>
      </c>
      <c r="P15" s="409">
        <f t="shared" ref="P15:P46" si="3">N15+O15</f>
        <v>610.10400000000004</v>
      </c>
      <c r="Q15" s="409">
        <f t="shared" ref="Q15:Q46" si="4">H15+K15-N15</f>
        <v>-12.717226602316146</v>
      </c>
      <c r="R15" s="409">
        <f t="shared" ref="R15:R46" si="5">I15+L15-O15</f>
        <v>-202.22738769143294</v>
      </c>
      <c r="S15" s="409">
        <f t="shared" ref="S15:S46" si="6">Q15+R15</f>
        <v>-214.94461429374908</v>
      </c>
      <c r="T15" s="433" t="s">
        <v>962</v>
      </c>
      <c r="U15" s="8">
        <v>4622</v>
      </c>
      <c r="V15" s="8">
        <v>4622</v>
      </c>
    </row>
    <row r="16" spans="1:22" ht="13.5" customHeight="1">
      <c r="A16" s="17">
        <v>3</v>
      </c>
      <c r="B16" s="406" t="s">
        <v>907</v>
      </c>
      <c r="C16" s="8">
        <v>2856</v>
      </c>
      <c r="D16" s="8">
        <v>2856</v>
      </c>
      <c r="E16" s="409">
        <v>171.36</v>
      </c>
      <c r="F16" s="409">
        <v>205.63200000000001</v>
      </c>
      <c r="G16" s="409">
        <f t="shared" si="0"/>
        <v>376.99200000000002</v>
      </c>
      <c r="H16" s="409">
        <v>-16.186761020811446</v>
      </c>
      <c r="I16" s="409">
        <v>-32.362856612487001</v>
      </c>
      <c r="J16" s="409">
        <f t="shared" si="1"/>
        <v>-48.549617633298446</v>
      </c>
      <c r="K16" s="409">
        <v>140.94946819261716</v>
      </c>
      <c r="L16" s="409">
        <v>168.00698867575687</v>
      </c>
      <c r="M16" s="409">
        <f t="shared" si="2"/>
        <v>308.95645686837406</v>
      </c>
      <c r="N16" s="409">
        <v>171.36</v>
      </c>
      <c r="O16" s="409">
        <v>205.63200000000001</v>
      </c>
      <c r="P16" s="409">
        <f t="shared" si="3"/>
        <v>376.99200000000002</v>
      </c>
      <c r="Q16" s="409">
        <f t="shared" si="4"/>
        <v>-46.597292828194298</v>
      </c>
      <c r="R16" s="409">
        <f t="shared" si="5"/>
        <v>-69.98786793673014</v>
      </c>
      <c r="S16" s="409">
        <f t="shared" si="6"/>
        <v>-116.58516076492444</v>
      </c>
      <c r="T16" s="433" t="s">
        <v>962</v>
      </c>
      <c r="U16" s="8">
        <v>2856</v>
      </c>
      <c r="V16" s="8">
        <v>2856</v>
      </c>
    </row>
    <row r="17" spans="1:22" ht="14.25">
      <c r="A17" s="17">
        <v>4</v>
      </c>
      <c r="B17" s="406" t="s">
        <v>908</v>
      </c>
      <c r="C17" s="8">
        <v>1169</v>
      </c>
      <c r="D17" s="8">
        <v>1169</v>
      </c>
      <c r="E17" s="409">
        <v>70.14</v>
      </c>
      <c r="F17" s="409">
        <v>84.168000000000006</v>
      </c>
      <c r="G17" s="409">
        <f t="shared" si="0"/>
        <v>154.30799999999999</v>
      </c>
      <c r="H17" s="409">
        <v>45.970261456511338</v>
      </c>
      <c r="I17" s="409">
        <v>-9.2240431260931928</v>
      </c>
      <c r="J17" s="409">
        <f t="shared" si="1"/>
        <v>36.746218330418145</v>
      </c>
      <c r="K17" s="409">
        <v>39.80275449199015</v>
      </c>
      <c r="L17" s="409">
        <v>28.631122994652408</v>
      </c>
      <c r="M17" s="409">
        <f t="shared" si="2"/>
        <v>68.433877486642558</v>
      </c>
      <c r="N17" s="409">
        <v>70.14</v>
      </c>
      <c r="O17" s="409">
        <v>84.168000000000006</v>
      </c>
      <c r="P17" s="409">
        <f t="shared" si="3"/>
        <v>154.30799999999999</v>
      </c>
      <c r="Q17" s="409">
        <f t="shared" si="4"/>
        <v>15.633015948501495</v>
      </c>
      <c r="R17" s="409">
        <f t="shared" si="5"/>
        <v>-64.760920131440798</v>
      </c>
      <c r="S17" s="409">
        <f t="shared" si="6"/>
        <v>-49.127904182939304</v>
      </c>
      <c r="T17" s="433" t="s">
        <v>962</v>
      </c>
      <c r="U17" s="8">
        <v>1169</v>
      </c>
      <c r="V17" s="8">
        <v>1169</v>
      </c>
    </row>
    <row r="18" spans="1:22" ht="14.25">
      <c r="A18" s="17">
        <v>5</v>
      </c>
      <c r="B18" s="406" t="s">
        <v>909</v>
      </c>
      <c r="C18" s="8">
        <v>4902</v>
      </c>
      <c r="D18" s="8">
        <v>4902</v>
      </c>
      <c r="E18" s="409">
        <v>350.64359999999999</v>
      </c>
      <c r="F18" s="409">
        <v>421.8528</v>
      </c>
      <c r="G18" s="409">
        <f t="shared" si="0"/>
        <v>772.49639999999999</v>
      </c>
      <c r="H18" s="409">
        <v>48.260919895532766</v>
      </c>
      <c r="I18" s="409">
        <v>-23.321048062679999</v>
      </c>
      <c r="J18" s="409">
        <f t="shared" si="1"/>
        <v>24.939871832852766</v>
      </c>
      <c r="K18" s="409">
        <v>691.26942837854631</v>
      </c>
      <c r="L18" s="409">
        <v>483.84677762819723</v>
      </c>
      <c r="M18" s="409">
        <f t="shared" si="2"/>
        <v>1175.1162060067436</v>
      </c>
      <c r="N18" s="409">
        <v>352.2</v>
      </c>
      <c r="O18" s="409">
        <v>422.64</v>
      </c>
      <c r="P18" s="409">
        <f t="shared" si="3"/>
        <v>774.83999999999992</v>
      </c>
      <c r="Q18" s="409">
        <f t="shared" si="4"/>
        <v>387.33034827407909</v>
      </c>
      <c r="R18" s="409">
        <f t="shared" si="5"/>
        <v>37.885729565517238</v>
      </c>
      <c r="S18" s="409">
        <f t="shared" si="6"/>
        <v>425.21607783959632</v>
      </c>
      <c r="T18" s="433" t="s">
        <v>962</v>
      </c>
      <c r="U18" s="8">
        <v>4902</v>
      </c>
      <c r="V18" s="8">
        <v>4902</v>
      </c>
    </row>
    <row r="19" spans="1:22" ht="16.5" customHeight="1">
      <c r="A19" s="17">
        <v>6</v>
      </c>
      <c r="B19" s="406" t="s">
        <v>910</v>
      </c>
      <c r="C19" s="8">
        <v>3356</v>
      </c>
      <c r="D19" s="8">
        <v>3356</v>
      </c>
      <c r="E19" s="409">
        <v>201.36</v>
      </c>
      <c r="F19" s="409">
        <v>241.63200000000001</v>
      </c>
      <c r="G19" s="409">
        <f t="shared" si="0"/>
        <v>442.99200000000002</v>
      </c>
      <c r="H19" s="409">
        <v>-54.327056078549532</v>
      </c>
      <c r="I19" s="409">
        <v>-161.21103364712974</v>
      </c>
      <c r="J19" s="409">
        <f t="shared" si="1"/>
        <v>-215.53808972567927</v>
      </c>
      <c r="K19" s="409">
        <v>250.91730696100444</v>
      </c>
      <c r="L19" s="409">
        <v>152.31690844233057</v>
      </c>
      <c r="M19" s="409">
        <f t="shared" si="2"/>
        <v>403.23421540333504</v>
      </c>
      <c r="N19" s="409">
        <v>201.36</v>
      </c>
      <c r="O19" s="409">
        <v>241.63200000000001</v>
      </c>
      <c r="P19" s="409">
        <f t="shared" si="3"/>
        <v>442.99200000000002</v>
      </c>
      <c r="Q19" s="409">
        <f t="shared" si="4"/>
        <v>-4.7697491175451034</v>
      </c>
      <c r="R19" s="409">
        <f t="shared" si="5"/>
        <v>-250.52612520479917</v>
      </c>
      <c r="S19" s="409">
        <f t="shared" si="6"/>
        <v>-255.29587432234428</v>
      </c>
      <c r="T19" s="433" t="s">
        <v>962</v>
      </c>
      <c r="U19" s="8">
        <v>3356</v>
      </c>
      <c r="V19" s="8">
        <v>3356</v>
      </c>
    </row>
    <row r="20" spans="1:22" ht="14.25">
      <c r="A20" s="17">
        <v>7</v>
      </c>
      <c r="B20" s="406" t="s">
        <v>911</v>
      </c>
      <c r="C20" s="8">
        <v>3059</v>
      </c>
      <c r="D20" s="8">
        <v>3059</v>
      </c>
      <c r="E20" s="409">
        <v>183.54</v>
      </c>
      <c r="F20" s="409">
        <v>220.24799999999999</v>
      </c>
      <c r="G20" s="409">
        <f t="shared" si="0"/>
        <v>403.78800000000001</v>
      </c>
      <c r="H20" s="409">
        <v>-50.250903704647158</v>
      </c>
      <c r="I20" s="409">
        <v>-19.908742222788</v>
      </c>
      <c r="J20" s="409">
        <f t="shared" si="1"/>
        <v>-70.15964592743515</v>
      </c>
      <c r="K20" s="409">
        <v>211.55224892044944</v>
      </c>
      <c r="L20" s="409">
        <v>141.86859002169197</v>
      </c>
      <c r="M20" s="409">
        <f t="shared" si="2"/>
        <v>353.42083894214142</v>
      </c>
      <c r="N20" s="409">
        <v>183.54</v>
      </c>
      <c r="O20" s="409">
        <v>220.24799999999999</v>
      </c>
      <c r="P20" s="409">
        <f t="shared" si="3"/>
        <v>403.78800000000001</v>
      </c>
      <c r="Q20" s="409">
        <f t="shared" si="4"/>
        <v>-22.238654784197706</v>
      </c>
      <c r="R20" s="409">
        <f t="shared" si="5"/>
        <v>-98.288152201096011</v>
      </c>
      <c r="S20" s="409">
        <f t="shared" si="6"/>
        <v>-120.52680698529372</v>
      </c>
      <c r="T20" s="433" t="s">
        <v>962</v>
      </c>
      <c r="U20" s="8">
        <v>3059</v>
      </c>
      <c r="V20" s="8">
        <v>3059</v>
      </c>
    </row>
    <row r="21" spans="1:22" ht="14.25">
      <c r="A21" s="17">
        <v>8</v>
      </c>
      <c r="B21" s="406" t="s">
        <v>912</v>
      </c>
      <c r="C21" s="8">
        <v>3406</v>
      </c>
      <c r="D21" s="8">
        <v>3406</v>
      </c>
      <c r="E21" s="409">
        <v>209.0976</v>
      </c>
      <c r="F21" s="409">
        <v>251.0112</v>
      </c>
      <c r="G21" s="409">
        <f t="shared" si="0"/>
        <v>460.10879999999997</v>
      </c>
      <c r="H21" s="409">
        <v>-129.28651144232401</v>
      </c>
      <c r="I21" s="409">
        <v>-49.674706865395002</v>
      </c>
      <c r="J21" s="409">
        <f t="shared" si="1"/>
        <v>-178.96121830771901</v>
      </c>
      <c r="K21" s="409">
        <v>134.20902922889482</v>
      </c>
      <c r="L21" s="409">
        <v>94.197792946530157</v>
      </c>
      <c r="M21" s="409">
        <f t="shared" si="2"/>
        <v>228.40682217542496</v>
      </c>
      <c r="N21" s="409">
        <v>209.364</v>
      </c>
      <c r="O21" s="409">
        <v>251.23679999999999</v>
      </c>
      <c r="P21" s="409">
        <f t="shared" si="3"/>
        <v>460.60079999999999</v>
      </c>
      <c r="Q21" s="409">
        <f t="shared" si="4"/>
        <v>-204.4414822134292</v>
      </c>
      <c r="R21" s="409">
        <f t="shared" si="5"/>
        <v>-206.71371391886484</v>
      </c>
      <c r="S21" s="409">
        <f t="shared" si="6"/>
        <v>-411.15519613229401</v>
      </c>
      <c r="T21" s="433" t="s">
        <v>962</v>
      </c>
      <c r="U21" s="8">
        <v>3406</v>
      </c>
      <c r="V21" s="8">
        <v>3406</v>
      </c>
    </row>
    <row r="22" spans="1:22" ht="14.25">
      <c r="A22" s="17">
        <v>9</v>
      </c>
      <c r="B22" s="406" t="s">
        <v>913</v>
      </c>
      <c r="C22" s="8">
        <v>1332</v>
      </c>
      <c r="D22" s="8">
        <v>1332</v>
      </c>
      <c r="E22" s="409">
        <v>79.92</v>
      </c>
      <c r="F22" s="409">
        <v>95.903999999999996</v>
      </c>
      <c r="G22" s="409">
        <f t="shared" si="0"/>
        <v>175.82400000000001</v>
      </c>
      <c r="H22" s="409">
        <v>-6.0441029285843229</v>
      </c>
      <c r="I22" s="409">
        <v>-57.07006175715059</v>
      </c>
      <c r="J22" s="409">
        <f t="shared" si="1"/>
        <v>-63.114164685734913</v>
      </c>
      <c r="K22" s="409">
        <v>86.592669362541187</v>
      </c>
      <c r="L22" s="409">
        <v>71.165127272727275</v>
      </c>
      <c r="M22" s="409">
        <f t="shared" si="2"/>
        <v>157.75779663526845</v>
      </c>
      <c r="N22" s="409">
        <v>79.92</v>
      </c>
      <c r="O22" s="409">
        <v>95.903999999999996</v>
      </c>
      <c r="P22" s="409">
        <f t="shared" si="3"/>
        <v>175.82400000000001</v>
      </c>
      <c r="Q22" s="409">
        <f t="shared" si="4"/>
        <v>0.62856643395686262</v>
      </c>
      <c r="R22" s="409">
        <f t="shared" si="5"/>
        <v>-81.808934484423304</v>
      </c>
      <c r="S22" s="409">
        <f t="shared" si="6"/>
        <v>-81.180368050466441</v>
      </c>
      <c r="T22" s="433" t="s">
        <v>962</v>
      </c>
      <c r="U22" s="8">
        <v>1332</v>
      </c>
      <c r="V22" s="8">
        <v>1332</v>
      </c>
    </row>
    <row r="23" spans="1:22" ht="14.25">
      <c r="A23" s="17">
        <v>10</v>
      </c>
      <c r="B23" s="406" t="s">
        <v>914</v>
      </c>
      <c r="C23" s="8">
        <v>1342</v>
      </c>
      <c r="D23" s="8">
        <v>1342</v>
      </c>
      <c r="E23" s="409">
        <v>80.52</v>
      </c>
      <c r="F23" s="409">
        <v>96.623999999999995</v>
      </c>
      <c r="G23" s="409">
        <f t="shared" si="0"/>
        <v>177.14400000000001</v>
      </c>
      <c r="H23" s="409">
        <v>-2.6977387212996149</v>
      </c>
      <c r="I23" s="409">
        <v>-62.330243232779765</v>
      </c>
      <c r="J23" s="409">
        <f t="shared" si="1"/>
        <v>-65.02798195407938</v>
      </c>
      <c r="K23" s="409">
        <v>70.862895375783523</v>
      </c>
      <c r="L23" s="409">
        <v>36.710003141690223</v>
      </c>
      <c r="M23" s="409">
        <f t="shared" si="2"/>
        <v>107.57289851747375</v>
      </c>
      <c r="N23" s="409">
        <v>80.52</v>
      </c>
      <c r="O23" s="409">
        <v>96.623999999999995</v>
      </c>
      <c r="P23" s="409">
        <f t="shared" si="3"/>
        <v>177.14400000000001</v>
      </c>
      <c r="Q23" s="409">
        <f t="shared" si="4"/>
        <v>-12.354843345516088</v>
      </c>
      <c r="R23" s="409">
        <f t="shared" si="5"/>
        <v>-122.24424009108954</v>
      </c>
      <c r="S23" s="409">
        <f t="shared" si="6"/>
        <v>-134.59908343660561</v>
      </c>
      <c r="T23" s="433" t="s">
        <v>962</v>
      </c>
      <c r="U23" s="8">
        <v>1342</v>
      </c>
      <c r="V23" s="8">
        <v>1342</v>
      </c>
    </row>
    <row r="24" spans="1:22" ht="14.25">
      <c r="A24" s="17">
        <v>11</v>
      </c>
      <c r="B24" s="406" t="s">
        <v>915</v>
      </c>
      <c r="C24" s="8">
        <v>1308</v>
      </c>
      <c r="D24" s="8">
        <v>1308</v>
      </c>
      <c r="E24" s="409">
        <v>81.63000000000001</v>
      </c>
      <c r="F24" s="409">
        <v>98.016000000000005</v>
      </c>
      <c r="G24" s="409">
        <f t="shared" si="0"/>
        <v>179.64600000000002</v>
      </c>
      <c r="H24" s="409">
        <v>15.716033403238683</v>
      </c>
      <c r="I24" s="409">
        <v>-42.526779958056785</v>
      </c>
      <c r="J24" s="409">
        <f t="shared" si="1"/>
        <v>-26.810746554818103</v>
      </c>
      <c r="K24" s="409">
        <v>104.10043342177858</v>
      </c>
      <c r="L24" s="409">
        <v>74.306908491343776</v>
      </c>
      <c r="M24" s="409">
        <f t="shared" si="2"/>
        <v>178.40734191312237</v>
      </c>
      <c r="N24" s="409">
        <v>81.132000000000005</v>
      </c>
      <c r="O24" s="409">
        <v>97.358400000000003</v>
      </c>
      <c r="P24" s="409">
        <f t="shared" si="3"/>
        <v>178.49040000000002</v>
      </c>
      <c r="Q24" s="409">
        <f t="shared" si="4"/>
        <v>38.684466825017253</v>
      </c>
      <c r="R24" s="409">
        <f t="shared" si="5"/>
        <v>-65.578271466713005</v>
      </c>
      <c r="S24" s="409">
        <f t="shared" si="6"/>
        <v>-26.893804641695752</v>
      </c>
      <c r="T24" s="433" t="s">
        <v>962</v>
      </c>
      <c r="U24" s="8">
        <v>1308</v>
      </c>
      <c r="V24" s="8">
        <v>1308</v>
      </c>
    </row>
    <row r="25" spans="1:22" ht="14.25">
      <c r="A25" s="17">
        <v>12</v>
      </c>
      <c r="B25" s="406" t="s">
        <v>916</v>
      </c>
      <c r="C25" s="8">
        <v>1771</v>
      </c>
      <c r="D25" s="8">
        <v>1771</v>
      </c>
      <c r="E25" s="409">
        <v>106.26</v>
      </c>
      <c r="F25" s="409">
        <v>127.512</v>
      </c>
      <c r="G25" s="409">
        <f t="shared" si="0"/>
        <v>233.77199999999999</v>
      </c>
      <c r="H25" s="409">
        <v>-22.263867717474795</v>
      </c>
      <c r="I25" s="409">
        <v>-82.418120630484879</v>
      </c>
      <c r="J25" s="409">
        <f t="shared" si="1"/>
        <v>-104.68198834795967</v>
      </c>
      <c r="K25" s="409">
        <v>88.321914382877111</v>
      </c>
      <c r="L25" s="409">
        <v>68.223609756097559</v>
      </c>
      <c r="M25" s="409">
        <f t="shared" si="2"/>
        <v>156.54552413897466</v>
      </c>
      <c r="N25" s="409">
        <v>106.26</v>
      </c>
      <c r="O25" s="409">
        <v>127.512</v>
      </c>
      <c r="P25" s="409">
        <f t="shared" si="3"/>
        <v>233.77199999999999</v>
      </c>
      <c r="Q25" s="409">
        <f t="shared" si="4"/>
        <v>-40.20195333459769</v>
      </c>
      <c r="R25" s="409">
        <f t="shared" si="5"/>
        <v>-141.70651087438733</v>
      </c>
      <c r="S25" s="409">
        <f t="shared" si="6"/>
        <v>-181.90846420898504</v>
      </c>
      <c r="T25" s="433" t="s">
        <v>962</v>
      </c>
      <c r="U25" s="8">
        <v>1771</v>
      </c>
      <c r="V25" s="8">
        <v>1771</v>
      </c>
    </row>
    <row r="26" spans="1:22" ht="16.5" customHeight="1">
      <c r="A26" s="17">
        <v>13</v>
      </c>
      <c r="B26" s="406" t="s">
        <v>917</v>
      </c>
      <c r="C26" s="8">
        <v>1022</v>
      </c>
      <c r="D26" s="8">
        <v>1022</v>
      </c>
      <c r="E26" s="409">
        <v>61.32</v>
      </c>
      <c r="F26" s="409">
        <v>73.584000000000003</v>
      </c>
      <c r="G26" s="409">
        <f t="shared" si="0"/>
        <v>134.904</v>
      </c>
      <c r="H26" s="409">
        <v>32.532563640559573</v>
      </c>
      <c r="I26" s="409">
        <v>-44.792061815664297</v>
      </c>
      <c r="J26" s="409">
        <f t="shared" si="1"/>
        <v>-12.259498175104724</v>
      </c>
      <c r="K26" s="409">
        <v>44.831850428212029</v>
      </c>
      <c r="L26" s="409">
        <v>31.717380015735642</v>
      </c>
      <c r="M26" s="409">
        <f t="shared" si="2"/>
        <v>76.549230443947664</v>
      </c>
      <c r="N26" s="409">
        <v>61.32</v>
      </c>
      <c r="O26" s="409">
        <v>73.584000000000003</v>
      </c>
      <c r="P26" s="409">
        <f t="shared" si="3"/>
        <v>134.904</v>
      </c>
      <c r="Q26" s="409">
        <f t="shared" si="4"/>
        <v>16.044414068771594</v>
      </c>
      <c r="R26" s="409">
        <f t="shared" si="5"/>
        <v>-86.658681799928658</v>
      </c>
      <c r="S26" s="409">
        <f t="shared" si="6"/>
        <v>-70.614267731157071</v>
      </c>
      <c r="T26" s="433" t="s">
        <v>962</v>
      </c>
      <c r="U26" s="8">
        <v>1022</v>
      </c>
      <c r="V26" s="8">
        <v>1022</v>
      </c>
    </row>
    <row r="27" spans="1:22" ht="14.25">
      <c r="A27" s="17">
        <v>14</v>
      </c>
      <c r="B27" s="406" t="s">
        <v>918</v>
      </c>
      <c r="C27" s="8">
        <v>1896</v>
      </c>
      <c r="D27" s="8">
        <v>1896</v>
      </c>
      <c r="E27" s="409">
        <v>113.76</v>
      </c>
      <c r="F27" s="409">
        <v>136.512</v>
      </c>
      <c r="G27" s="409">
        <f t="shared" si="0"/>
        <v>250.27199999999999</v>
      </c>
      <c r="H27" s="409">
        <v>-17.965836941046177</v>
      </c>
      <c r="I27" s="409">
        <v>-101.36030216462773</v>
      </c>
      <c r="J27" s="409">
        <f t="shared" si="1"/>
        <v>-119.3261391056739</v>
      </c>
      <c r="K27" s="409">
        <v>56.385212240356481</v>
      </c>
      <c r="L27" s="409">
        <v>74.417613481924448</v>
      </c>
      <c r="M27" s="409">
        <f t="shared" si="2"/>
        <v>130.80282572228094</v>
      </c>
      <c r="N27" s="409">
        <v>113.76</v>
      </c>
      <c r="O27" s="409">
        <v>136.512</v>
      </c>
      <c r="P27" s="409">
        <f t="shared" si="3"/>
        <v>250.27199999999999</v>
      </c>
      <c r="Q27" s="409">
        <f t="shared" si="4"/>
        <v>-75.340624700689702</v>
      </c>
      <c r="R27" s="409">
        <f t="shared" si="5"/>
        <v>-163.45468868270328</v>
      </c>
      <c r="S27" s="409">
        <f t="shared" si="6"/>
        <v>-238.79531338339297</v>
      </c>
      <c r="T27" s="433" t="s">
        <v>962</v>
      </c>
      <c r="U27" s="8">
        <v>1896</v>
      </c>
      <c r="V27" s="8">
        <v>1896</v>
      </c>
    </row>
    <row r="28" spans="1:22" ht="14.25">
      <c r="A28" s="383">
        <v>15</v>
      </c>
      <c r="B28" s="406" t="s">
        <v>919</v>
      </c>
      <c r="C28" s="8">
        <v>3100</v>
      </c>
      <c r="D28" s="8">
        <v>3100</v>
      </c>
      <c r="E28" s="409">
        <v>186</v>
      </c>
      <c r="F28" s="409">
        <v>223.2</v>
      </c>
      <c r="G28" s="409">
        <f t="shared" si="0"/>
        <v>409.2</v>
      </c>
      <c r="H28" s="409">
        <v>-11.2562863714837</v>
      </c>
      <c r="I28" s="409">
        <v>-37.451771822890002</v>
      </c>
      <c r="J28" s="409">
        <f t="shared" si="1"/>
        <v>-48.708058194373706</v>
      </c>
      <c r="K28" s="409">
        <v>109.98218864015955</v>
      </c>
      <c r="L28" s="409">
        <v>103.32006420545747</v>
      </c>
      <c r="M28" s="409">
        <f t="shared" si="2"/>
        <v>213.30225284561703</v>
      </c>
      <c r="N28" s="409">
        <v>186</v>
      </c>
      <c r="O28" s="409">
        <v>223.2</v>
      </c>
      <c r="P28" s="409">
        <f t="shared" si="3"/>
        <v>409.2</v>
      </c>
      <c r="Q28" s="409">
        <f t="shared" si="4"/>
        <v>-87.274097731324147</v>
      </c>
      <c r="R28" s="409">
        <f t="shared" si="5"/>
        <v>-157.33170761743253</v>
      </c>
      <c r="S28" s="409">
        <f t="shared" si="6"/>
        <v>-244.60580534875669</v>
      </c>
      <c r="T28" s="433" t="s">
        <v>962</v>
      </c>
      <c r="U28" s="8">
        <v>3100</v>
      </c>
      <c r="V28" s="8">
        <v>3100</v>
      </c>
    </row>
    <row r="29" spans="1:22" ht="14.25">
      <c r="A29" s="383">
        <v>16</v>
      </c>
      <c r="B29" s="406" t="s">
        <v>920</v>
      </c>
      <c r="C29" s="8">
        <v>1288</v>
      </c>
      <c r="D29" s="8">
        <v>1288</v>
      </c>
      <c r="E29" s="409">
        <v>79.333799999999997</v>
      </c>
      <c r="F29" s="409">
        <v>95.231999999999999</v>
      </c>
      <c r="G29" s="409">
        <f t="shared" si="0"/>
        <v>174.5658</v>
      </c>
      <c r="H29" s="409">
        <v>3.1293426820702201</v>
      </c>
      <c r="I29" s="409">
        <v>-46.650794390757852</v>
      </c>
      <c r="J29" s="409">
        <f t="shared" si="1"/>
        <v>-43.521451708687636</v>
      </c>
      <c r="K29" s="409">
        <v>50.528071653269258</v>
      </c>
      <c r="L29" s="409">
        <v>46.534774103400096</v>
      </c>
      <c r="M29" s="409">
        <f t="shared" si="2"/>
        <v>97.062845756669361</v>
      </c>
      <c r="N29" s="409">
        <v>79.355999999999995</v>
      </c>
      <c r="O29" s="409">
        <v>95.227200000000011</v>
      </c>
      <c r="P29" s="409">
        <f t="shared" si="3"/>
        <v>174.58320000000001</v>
      </c>
      <c r="Q29" s="409">
        <f t="shared" si="4"/>
        <v>-25.698585664660513</v>
      </c>
      <c r="R29" s="409">
        <f t="shared" si="5"/>
        <v>-95.343220287357767</v>
      </c>
      <c r="S29" s="409">
        <f t="shared" si="6"/>
        <v>-121.04180595201828</v>
      </c>
      <c r="T29" s="433" t="s">
        <v>962</v>
      </c>
      <c r="U29" s="8">
        <v>1288</v>
      </c>
      <c r="V29" s="8">
        <v>1288</v>
      </c>
    </row>
    <row r="30" spans="1:22" ht="14.25">
      <c r="A30" s="383">
        <v>17</v>
      </c>
      <c r="B30" s="406" t="s">
        <v>921</v>
      </c>
      <c r="C30" s="8">
        <v>1112</v>
      </c>
      <c r="D30" s="8">
        <v>1112</v>
      </c>
      <c r="E30" s="409">
        <v>66.72</v>
      </c>
      <c r="F30" s="409">
        <v>80.063999999999993</v>
      </c>
      <c r="G30" s="409">
        <f t="shared" si="0"/>
        <v>146.78399999999999</v>
      </c>
      <c r="H30" s="409">
        <v>99.070843252704705</v>
      </c>
      <c r="I30" s="409">
        <v>19.024905951622841</v>
      </c>
      <c r="J30" s="409">
        <f t="shared" si="1"/>
        <v>118.09574920432755</v>
      </c>
      <c r="K30" s="409">
        <v>95.883117352391906</v>
      </c>
      <c r="L30" s="409">
        <v>69.325595984943533</v>
      </c>
      <c r="M30" s="409">
        <f t="shared" si="2"/>
        <v>165.20871333733544</v>
      </c>
      <c r="N30" s="409">
        <v>67.72</v>
      </c>
      <c r="O30" s="409">
        <v>80.063999999999993</v>
      </c>
      <c r="P30" s="409">
        <f t="shared" si="3"/>
        <v>147.78399999999999</v>
      </c>
      <c r="Q30" s="409">
        <f t="shared" si="4"/>
        <v>127.2339606050966</v>
      </c>
      <c r="R30" s="409">
        <f t="shared" si="5"/>
        <v>8.2865019365663812</v>
      </c>
      <c r="S30" s="409">
        <f t="shared" si="6"/>
        <v>135.52046254166299</v>
      </c>
      <c r="T30" s="433" t="s">
        <v>962</v>
      </c>
      <c r="U30" s="8">
        <v>1112</v>
      </c>
      <c r="V30" s="8">
        <v>1112</v>
      </c>
    </row>
    <row r="31" spans="1:22" ht="14.25">
      <c r="A31" s="383">
        <v>18</v>
      </c>
      <c r="B31" s="406" t="s">
        <v>922</v>
      </c>
      <c r="C31" s="8">
        <v>1027</v>
      </c>
      <c r="D31" s="8">
        <v>1027</v>
      </c>
      <c r="E31" s="409">
        <v>76.916399999999996</v>
      </c>
      <c r="F31" s="409">
        <v>92.587199999999996</v>
      </c>
      <c r="G31" s="409">
        <f t="shared" si="0"/>
        <v>169.50360000000001</v>
      </c>
      <c r="H31" s="409">
        <v>54.512642657983776</v>
      </c>
      <c r="I31" s="409">
        <v>9.6649855947902523</v>
      </c>
      <c r="J31" s="409">
        <f t="shared" si="1"/>
        <v>64.177628252774028</v>
      </c>
      <c r="K31" s="409">
        <v>77.084841996245686</v>
      </c>
      <c r="L31" s="409">
        <v>59.067752475247516</v>
      </c>
      <c r="M31" s="409">
        <f t="shared" si="2"/>
        <v>136.15259447149322</v>
      </c>
      <c r="N31" s="409">
        <v>73.287999999999997</v>
      </c>
      <c r="O31" s="409">
        <v>88.545600000000007</v>
      </c>
      <c r="P31" s="409">
        <f t="shared" si="3"/>
        <v>161.83359999999999</v>
      </c>
      <c r="Q31" s="409">
        <f t="shared" si="4"/>
        <v>58.30948465422945</v>
      </c>
      <c r="R31" s="409">
        <f t="shared" si="5"/>
        <v>-19.812861929962239</v>
      </c>
      <c r="S31" s="409">
        <f t="shared" si="6"/>
        <v>38.496622724267212</v>
      </c>
      <c r="T31" s="433" t="s">
        <v>962</v>
      </c>
      <c r="U31" s="8">
        <v>1027</v>
      </c>
      <c r="V31" s="8">
        <v>1027</v>
      </c>
    </row>
    <row r="32" spans="1:22" ht="14.25">
      <c r="A32" s="383">
        <v>19</v>
      </c>
      <c r="B32" s="406" t="s">
        <v>923</v>
      </c>
      <c r="C32" s="8">
        <v>2718</v>
      </c>
      <c r="D32" s="8">
        <v>2718</v>
      </c>
      <c r="E32" s="409">
        <v>187.09560000000002</v>
      </c>
      <c r="F32" s="409">
        <v>224.976</v>
      </c>
      <c r="G32" s="409">
        <f t="shared" si="0"/>
        <v>412.07159999999999</v>
      </c>
      <c r="H32" s="409">
        <v>-40.884842518761587</v>
      </c>
      <c r="I32" s="409">
        <v>-35.283305511256998</v>
      </c>
      <c r="J32" s="409">
        <f t="shared" si="1"/>
        <v>-76.168148030018585</v>
      </c>
      <c r="K32" s="409">
        <v>144.22502096924046</v>
      </c>
      <c r="L32" s="409">
        <v>103.55587387877141</v>
      </c>
      <c r="M32" s="409">
        <f t="shared" si="2"/>
        <v>247.78089484801188</v>
      </c>
      <c r="N32" s="409">
        <v>181.86</v>
      </c>
      <c r="O32" s="409">
        <v>218.232</v>
      </c>
      <c r="P32" s="409">
        <f t="shared" si="3"/>
        <v>400.09199999999998</v>
      </c>
      <c r="Q32" s="409">
        <f t="shared" si="4"/>
        <v>-78.51982154952114</v>
      </c>
      <c r="R32" s="409">
        <f t="shared" si="5"/>
        <v>-149.95943163248558</v>
      </c>
      <c r="S32" s="409">
        <f t="shared" si="6"/>
        <v>-228.47925318200672</v>
      </c>
      <c r="T32" s="433" t="s">
        <v>962</v>
      </c>
      <c r="U32" s="8">
        <v>2718</v>
      </c>
      <c r="V32" s="8">
        <v>2718</v>
      </c>
    </row>
    <row r="33" spans="1:22" ht="14.25">
      <c r="A33" s="383">
        <v>20</v>
      </c>
      <c r="B33" s="406" t="s">
        <v>924</v>
      </c>
      <c r="C33" s="8">
        <v>1762</v>
      </c>
      <c r="D33" s="8">
        <v>1762</v>
      </c>
      <c r="E33" s="409">
        <v>105.72</v>
      </c>
      <c r="F33" s="409">
        <v>126.864</v>
      </c>
      <c r="G33" s="409">
        <f t="shared" si="0"/>
        <v>232.584</v>
      </c>
      <c r="H33" s="409">
        <v>56.096253409619749</v>
      </c>
      <c r="I33" s="409">
        <v>-19.177847954228156</v>
      </c>
      <c r="J33" s="409">
        <f t="shared" si="1"/>
        <v>36.918405455391593</v>
      </c>
      <c r="K33" s="409">
        <v>149.38190271922778</v>
      </c>
      <c r="L33" s="409">
        <v>108.7736533878107</v>
      </c>
      <c r="M33" s="409">
        <f t="shared" si="2"/>
        <v>258.15555610703848</v>
      </c>
      <c r="N33" s="409">
        <v>105.72</v>
      </c>
      <c r="O33" s="409">
        <v>126.864</v>
      </c>
      <c r="P33" s="409">
        <f t="shared" si="3"/>
        <v>232.584</v>
      </c>
      <c r="Q33" s="409">
        <f t="shared" si="4"/>
        <v>99.758156128847531</v>
      </c>
      <c r="R33" s="409">
        <f t="shared" si="5"/>
        <v>-37.268194566417463</v>
      </c>
      <c r="S33" s="409">
        <f t="shared" si="6"/>
        <v>62.489961562430068</v>
      </c>
      <c r="T33" s="433" t="s">
        <v>962</v>
      </c>
      <c r="U33" s="8">
        <v>1762</v>
      </c>
      <c r="V33" s="8">
        <v>1762</v>
      </c>
    </row>
    <row r="34" spans="1:22" ht="14.25">
      <c r="A34" s="383">
        <v>21</v>
      </c>
      <c r="B34" s="406" t="s">
        <v>925</v>
      </c>
      <c r="C34" s="8">
        <v>1431</v>
      </c>
      <c r="D34" s="8">
        <v>1431</v>
      </c>
      <c r="E34" s="409">
        <v>85.86</v>
      </c>
      <c r="F34" s="409">
        <v>103.032</v>
      </c>
      <c r="G34" s="409">
        <f t="shared" si="0"/>
        <v>188.892</v>
      </c>
      <c r="H34" s="409">
        <v>24.529881238674001</v>
      </c>
      <c r="I34" s="409">
        <v>-35.791871256795574</v>
      </c>
      <c r="J34" s="409">
        <f t="shared" si="1"/>
        <v>-11.261990018121573</v>
      </c>
      <c r="K34" s="409">
        <v>44.527504666632552</v>
      </c>
      <c r="L34" s="409">
        <v>42.802387515200643</v>
      </c>
      <c r="M34" s="409">
        <f t="shared" si="2"/>
        <v>87.329892181833202</v>
      </c>
      <c r="N34" s="409">
        <v>85.86</v>
      </c>
      <c r="O34" s="409">
        <v>103.032</v>
      </c>
      <c r="P34" s="409">
        <f t="shared" si="3"/>
        <v>188.892</v>
      </c>
      <c r="Q34" s="409">
        <f t="shared" si="4"/>
        <v>-16.802614094693453</v>
      </c>
      <c r="R34" s="409">
        <f t="shared" si="5"/>
        <v>-96.021483741594921</v>
      </c>
      <c r="S34" s="409">
        <f t="shared" si="6"/>
        <v>-112.82409783628837</v>
      </c>
      <c r="T34" s="433" t="s">
        <v>962</v>
      </c>
      <c r="U34" s="8">
        <v>1431</v>
      </c>
      <c r="V34" s="8">
        <v>1431</v>
      </c>
    </row>
    <row r="35" spans="1:22" ht="14.25">
      <c r="A35" s="383">
        <v>22</v>
      </c>
      <c r="B35" s="406" t="s">
        <v>926</v>
      </c>
      <c r="C35" s="8">
        <v>3031</v>
      </c>
      <c r="D35" s="8">
        <v>3031</v>
      </c>
      <c r="E35" s="409">
        <v>191.8014</v>
      </c>
      <c r="F35" s="409">
        <v>230.3536</v>
      </c>
      <c r="G35" s="409">
        <f t="shared" si="0"/>
        <v>422.15499999999997</v>
      </c>
      <c r="H35" s="409">
        <v>-32.307701205709634</v>
      </c>
      <c r="I35" s="409">
        <v>-19.930420723426</v>
      </c>
      <c r="J35" s="409">
        <f t="shared" si="1"/>
        <v>-52.23812192913563</v>
      </c>
      <c r="K35" s="409">
        <v>197.52691010404072</v>
      </c>
      <c r="L35" s="409">
        <v>113.75974333662387</v>
      </c>
      <c r="M35" s="409">
        <f t="shared" si="2"/>
        <v>311.28665344066462</v>
      </c>
      <c r="N35" s="409">
        <v>192.072</v>
      </c>
      <c r="O35" s="409">
        <v>230.4864</v>
      </c>
      <c r="P35" s="409">
        <f t="shared" si="3"/>
        <v>422.55840000000001</v>
      </c>
      <c r="Q35" s="409">
        <f t="shared" si="4"/>
        <v>-26.852791101668913</v>
      </c>
      <c r="R35" s="409">
        <f t="shared" si="5"/>
        <v>-136.65707738680214</v>
      </c>
      <c r="S35" s="409">
        <f t="shared" si="6"/>
        <v>-163.50986848847106</v>
      </c>
      <c r="T35" s="433" t="s">
        <v>962</v>
      </c>
      <c r="U35" s="8">
        <v>3031</v>
      </c>
      <c r="V35" s="8">
        <v>3031</v>
      </c>
    </row>
    <row r="36" spans="1:22" ht="14.25">
      <c r="A36" s="383">
        <v>23</v>
      </c>
      <c r="B36" s="406" t="s">
        <v>927</v>
      </c>
      <c r="C36" s="8">
        <v>1393</v>
      </c>
      <c r="D36" s="8">
        <v>1393</v>
      </c>
      <c r="E36" s="409">
        <v>83.58</v>
      </c>
      <c r="F36" s="409">
        <v>100.29600000000001</v>
      </c>
      <c r="G36" s="409">
        <f t="shared" si="0"/>
        <v>183.876</v>
      </c>
      <c r="H36" s="409">
        <v>-29.470849352503279</v>
      </c>
      <c r="I36" s="409">
        <v>-69.669909611501978</v>
      </c>
      <c r="J36" s="409">
        <f t="shared" si="1"/>
        <v>-99.140758964005258</v>
      </c>
      <c r="K36" s="409">
        <v>74.198609129906387</v>
      </c>
      <c r="L36" s="409">
        <v>49.915833333333339</v>
      </c>
      <c r="M36" s="409">
        <f t="shared" si="2"/>
        <v>124.11444246323973</v>
      </c>
      <c r="N36" s="409">
        <v>83.58</v>
      </c>
      <c r="O36" s="409">
        <v>100.29600000000001</v>
      </c>
      <c r="P36" s="409">
        <f t="shared" si="3"/>
        <v>183.876</v>
      </c>
      <c r="Q36" s="409">
        <f t="shared" si="4"/>
        <v>-38.85224022259689</v>
      </c>
      <c r="R36" s="409">
        <f t="shared" si="5"/>
        <v>-120.05007627816865</v>
      </c>
      <c r="S36" s="409">
        <f t="shared" si="6"/>
        <v>-158.90231650076555</v>
      </c>
      <c r="T36" s="433" t="s">
        <v>962</v>
      </c>
      <c r="U36" s="8">
        <v>1393</v>
      </c>
      <c r="V36" s="8">
        <v>1393</v>
      </c>
    </row>
    <row r="37" spans="1:22" ht="14.25">
      <c r="A37" s="383">
        <v>24</v>
      </c>
      <c r="B37" s="406" t="s">
        <v>928</v>
      </c>
      <c r="C37" s="8">
        <v>1235</v>
      </c>
      <c r="D37" s="8">
        <v>1235</v>
      </c>
      <c r="E37" s="409">
        <v>74.099999999999994</v>
      </c>
      <c r="F37" s="409">
        <v>88.92</v>
      </c>
      <c r="G37" s="409">
        <f t="shared" si="0"/>
        <v>163.01999999999998</v>
      </c>
      <c r="H37" s="409">
        <v>17.500620682567099</v>
      </c>
      <c r="I37" s="409">
        <v>-35.394627590459748</v>
      </c>
      <c r="J37" s="409">
        <f t="shared" si="1"/>
        <v>-17.894006907892649</v>
      </c>
      <c r="K37" s="409">
        <v>65.799294305039439</v>
      </c>
      <c r="L37" s="409">
        <v>42.956521739130437</v>
      </c>
      <c r="M37" s="409">
        <f t="shared" si="2"/>
        <v>108.75581604416988</v>
      </c>
      <c r="N37" s="409">
        <v>74.099999999999994</v>
      </c>
      <c r="O37" s="409">
        <v>88.92</v>
      </c>
      <c r="P37" s="409">
        <f t="shared" si="3"/>
        <v>163.01999999999998</v>
      </c>
      <c r="Q37" s="409">
        <f t="shared" si="4"/>
        <v>9.1999149876065474</v>
      </c>
      <c r="R37" s="409">
        <f t="shared" si="5"/>
        <v>-81.358105851329313</v>
      </c>
      <c r="S37" s="409">
        <f t="shared" si="6"/>
        <v>-72.158190863722766</v>
      </c>
      <c r="T37" s="433" t="s">
        <v>962</v>
      </c>
      <c r="U37" s="8">
        <v>1235</v>
      </c>
      <c r="V37" s="8">
        <v>1235</v>
      </c>
    </row>
    <row r="38" spans="1:22" ht="14.25">
      <c r="A38" s="383">
        <v>25</v>
      </c>
      <c r="B38" s="406" t="s">
        <v>929</v>
      </c>
      <c r="C38" s="8">
        <v>3233</v>
      </c>
      <c r="D38" s="8">
        <v>3233</v>
      </c>
      <c r="E38" s="409">
        <v>198.1</v>
      </c>
      <c r="F38" s="409">
        <v>237.82560000000001</v>
      </c>
      <c r="G38" s="409">
        <f t="shared" si="0"/>
        <v>435.92560000000003</v>
      </c>
      <c r="H38" s="409">
        <v>-10.724561326494999</v>
      </c>
      <c r="I38" s="409">
        <v>-13.770136795897001</v>
      </c>
      <c r="J38" s="409">
        <f t="shared" si="1"/>
        <v>-24.494698122392002</v>
      </c>
      <c r="K38" s="409">
        <v>109.55356858569675</v>
      </c>
      <c r="L38" s="409">
        <v>60.916463165707924</v>
      </c>
      <c r="M38" s="409">
        <f t="shared" si="2"/>
        <v>170.47003175140469</v>
      </c>
      <c r="N38" s="409">
        <v>197.05199999999999</v>
      </c>
      <c r="O38" s="409">
        <v>236.4624</v>
      </c>
      <c r="P38" s="409">
        <f t="shared" si="3"/>
        <v>433.51440000000002</v>
      </c>
      <c r="Q38" s="409">
        <f t="shared" si="4"/>
        <v>-98.222992740798247</v>
      </c>
      <c r="R38" s="409">
        <f t="shared" si="5"/>
        <v>-189.31607363018907</v>
      </c>
      <c r="S38" s="409">
        <f t="shared" si="6"/>
        <v>-287.53906637098731</v>
      </c>
      <c r="T38" s="433" t="s">
        <v>962</v>
      </c>
      <c r="U38" s="8">
        <v>3233</v>
      </c>
      <c r="V38" s="8">
        <v>3233</v>
      </c>
    </row>
    <row r="39" spans="1:22" ht="14.25">
      <c r="A39" s="383">
        <v>26</v>
      </c>
      <c r="B39" s="406" t="s">
        <v>930</v>
      </c>
      <c r="C39" s="8">
        <v>949</v>
      </c>
      <c r="D39" s="8">
        <v>949</v>
      </c>
      <c r="E39" s="409">
        <v>58.861499999999999</v>
      </c>
      <c r="F39" s="409">
        <v>70.670400000000001</v>
      </c>
      <c r="G39" s="409">
        <f t="shared" si="0"/>
        <v>129.53190000000001</v>
      </c>
      <c r="H39" s="409">
        <v>53.977811105492329</v>
      </c>
      <c r="I39" s="409">
        <v>-14.0235133367045</v>
      </c>
      <c r="J39" s="409">
        <f t="shared" si="1"/>
        <v>39.954297768787825</v>
      </c>
      <c r="K39" s="409">
        <v>67.608247614784091</v>
      </c>
      <c r="L39" s="409">
        <v>48.707322421247682</v>
      </c>
      <c r="M39" s="409">
        <f t="shared" si="2"/>
        <v>116.31557003603177</v>
      </c>
      <c r="N39" s="409">
        <v>58.919999999999995</v>
      </c>
      <c r="O39" s="409">
        <v>70.704000000000008</v>
      </c>
      <c r="P39" s="409">
        <f t="shared" si="3"/>
        <v>129.624</v>
      </c>
      <c r="Q39" s="409">
        <f t="shared" si="4"/>
        <v>62.666058720276418</v>
      </c>
      <c r="R39" s="409">
        <f t="shared" si="5"/>
        <v>-36.020190915456823</v>
      </c>
      <c r="S39" s="409">
        <f t="shared" si="6"/>
        <v>26.645867804819595</v>
      </c>
      <c r="T39" s="433" t="s">
        <v>962</v>
      </c>
      <c r="U39" s="8">
        <v>949</v>
      </c>
      <c r="V39" s="8">
        <v>949</v>
      </c>
    </row>
    <row r="40" spans="1:22" ht="14.25">
      <c r="A40" s="383">
        <v>27</v>
      </c>
      <c r="B40" s="406" t="s">
        <v>931</v>
      </c>
      <c r="C40" s="8">
        <v>1493</v>
      </c>
      <c r="D40" s="8">
        <v>1493</v>
      </c>
      <c r="E40" s="409">
        <v>89.58</v>
      </c>
      <c r="F40" s="409">
        <v>107.496</v>
      </c>
      <c r="G40" s="409">
        <f t="shared" si="0"/>
        <v>197.07599999999999</v>
      </c>
      <c r="H40" s="409">
        <v>-10.499120760122949</v>
      </c>
      <c r="I40" s="409">
        <v>-73.970872456073806</v>
      </c>
      <c r="J40" s="409">
        <f t="shared" si="1"/>
        <v>-84.469993216196755</v>
      </c>
      <c r="K40" s="409">
        <v>52.47372793087262</v>
      </c>
      <c r="L40" s="409">
        <v>65.789158351409966</v>
      </c>
      <c r="M40" s="409">
        <f t="shared" si="2"/>
        <v>118.26288628228258</v>
      </c>
      <c r="N40" s="409">
        <v>89.58</v>
      </c>
      <c r="O40" s="409">
        <v>107.496</v>
      </c>
      <c r="P40" s="409">
        <f t="shared" si="3"/>
        <v>197.07599999999999</v>
      </c>
      <c r="Q40" s="409">
        <f t="shared" si="4"/>
        <v>-47.605392829250327</v>
      </c>
      <c r="R40" s="409">
        <f t="shared" si="5"/>
        <v>-115.67771410466383</v>
      </c>
      <c r="S40" s="409">
        <f t="shared" si="6"/>
        <v>-163.28310693391415</v>
      </c>
      <c r="T40" s="433" t="s">
        <v>962</v>
      </c>
      <c r="U40" s="8">
        <v>1493</v>
      </c>
      <c r="V40" s="8">
        <v>1493</v>
      </c>
    </row>
    <row r="41" spans="1:22" ht="14.25">
      <c r="A41" s="383">
        <v>28</v>
      </c>
      <c r="B41" s="406" t="s">
        <v>932</v>
      </c>
      <c r="C41" s="8">
        <v>1411</v>
      </c>
      <c r="D41" s="8">
        <v>1411</v>
      </c>
      <c r="E41" s="409">
        <v>85.66</v>
      </c>
      <c r="F41" s="409">
        <v>102.592</v>
      </c>
      <c r="G41" s="409">
        <f t="shared" si="0"/>
        <v>188.25200000000001</v>
      </c>
      <c r="H41" s="409">
        <v>-7.5160577532513599</v>
      </c>
      <c r="I41" s="409">
        <v>-59.201434651950798</v>
      </c>
      <c r="J41" s="409">
        <f t="shared" si="1"/>
        <v>-66.717492405202165</v>
      </c>
      <c r="K41" s="409">
        <v>105.49548033937391</v>
      </c>
      <c r="L41" s="409">
        <v>62.118780280492985</v>
      </c>
      <c r="M41" s="409">
        <f t="shared" si="2"/>
        <v>167.61426061986691</v>
      </c>
      <c r="N41" s="409">
        <v>84.66</v>
      </c>
      <c r="O41" s="409">
        <v>101.592</v>
      </c>
      <c r="P41" s="409">
        <f t="shared" si="3"/>
        <v>186.25200000000001</v>
      </c>
      <c r="Q41" s="409">
        <f t="shared" si="4"/>
        <v>13.319422586122556</v>
      </c>
      <c r="R41" s="409">
        <f t="shared" si="5"/>
        <v>-98.674654371457819</v>
      </c>
      <c r="S41" s="409">
        <f t="shared" si="6"/>
        <v>-85.355231785335263</v>
      </c>
      <c r="T41" s="433" t="s">
        <v>962</v>
      </c>
      <c r="U41" s="8">
        <v>1411</v>
      </c>
      <c r="V41" s="8">
        <v>1411</v>
      </c>
    </row>
    <row r="42" spans="1:22" ht="14.25">
      <c r="A42" s="383">
        <v>29</v>
      </c>
      <c r="B42" s="406" t="s">
        <v>933</v>
      </c>
      <c r="C42" s="8">
        <v>1300</v>
      </c>
      <c r="D42" s="8">
        <v>1300</v>
      </c>
      <c r="E42" s="409">
        <v>78</v>
      </c>
      <c r="F42" s="409">
        <v>93.6</v>
      </c>
      <c r="G42" s="409">
        <f t="shared" si="0"/>
        <v>171.6</v>
      </c>
      <c r="H42" s="409">
        <v>-10.402430070481245</v>
      </c>
      <c r="I42" s="409">
        <v>-52.069458042288737</v>
      </c>
      <c r="J42" s="409">
        <f t="shared" si="1"/>
        <v>-62.471888112769982</v>
      </c>
      <c r="K42" s="409">
        <v>91.029218488545169</v>
      </c>
      <c r="L42" s="409">
        <v>64.360085607276616</v>
      </c>
      <c r="M42" s="409">
        <f t="shared" si="2"/>
        <v>155.38930409582179</v>
      </c>
      <c r="N42" s="409">
        <v>78</v>
      </c>
      <c r="O42" s="409">
        <v>93.6</v>
      </c>
      <c r="P42" s="409">
        <f t="shared" si="3"/>
        <v>171.6</v>
      </c>
      <c r="Q42" s="409">
        <f t="shared" si="4"/>
        <v>2.6267884180639243</v>
      </c>
      <c r="R42" s="409">
        <f t="shared" si="5"/>
        <v>-81.309372435012108</v>
      </c>
      <c r="S42" s="409">
        <f t="shared" si="6"/>
        <v>-78.682584016948184</v>
      </c>
      <c r="T42" s="433" t="s">
        <v>962</v>
      </c>
      <c r="U42" s="8">
        <v>1300</v>
      </c>
      <c r="V42" s="8">
        <v>1300</v>
      </c>
    </row>
    <row r="43" spans="1:22" ht="14.25">
      <c r="A43" s="383">
        <v>30</v>
      </c>
      <c r="B43" s="406" t="s">
        <v>934</v>
      </c>
      <c r="C43" s="8">
        <v>2013</v>
      </c>
      <c r="D43" s="8">
        <v>2013</v>
      </c>
      <c r="E43" s="409">
        <v>120.78</v>
      </c>
      <c r="F43" s="409">
        <v>144.93600000000001</v>
      </c>
      <c r="G43" s="409">
        <f t="shared" si="0"/>
        <v>265.71600000000001</v>
      </c>
      <c r="H43" s="409">
        <v>-18.657498173339206</v>
      </c>
      <c r="I43" s="409">
        <v>-7.2558989040034998</v>
      </c>
      <c r="J43" s="409">
        <f t="shared" si="1"/>
        <v>-25.913397077342708</v>
      </c>
      <c r="K43" s="409">
        <v>107.579730146093</v>
      </c>
      <c r="L43" s="409">
        <v>59.279421163702139</v>
      </c>
      <c r="M43" s="409">
        <f t="shared" si="2"/>
        <v>166.85915130979515</v>
      </c>
      <c r="N43" s="409">
        <v>120.58</v>
      </c>
      <c r="O43" s="409">
        <v>144.93600000000001</v>
      </c>
      <c r="P43" s="409">
        <f t="shared" si="3"/>
        <v>265.51600000000002</v>
      </c>
      <c r="Q43" s="409">
        <f t="shared" si="4"/>
        <v>-31.657768027246206</v>
      </c>
      <c r="R43" s="409">
        <f t="shared" si="5"/>
        <v>-92.91247774030137</v>
      </c>
      <c r="S43" s="409">
        <f t="shared" si="6"/>
        <v>-124.57024576754758</v>
      </c>
      <c r="T43" s="433" t="s">
        <v>962</v>
      </c>
      <c r="U43" s="8">
        <v>2013</v>
      </c>
      <c r="V43" s="8">
        <v>2013</v>
      </c>
    </row>
    <row r="44" spans="1:22" ht="14.25">
      <c r="A44" s="383">
        <v>31</v>
      </c>
      <c r="B44" s="406" t="s">
        <v>935</v>
      </c>
      <c r="C44" s="8">
        <v>926</v>
      </c>
      <c r="D44" s="8">
        <v>926</v>
      </c>
      <c r="E44" s="409">
        <v>55.56</v>
      </c>
      <c r="F44" s="409">
        <v>66.671999999999997</v>
      </c>
      <c r="G44" s="409">
        <f t="shared" si="0"/>
        <v>122.232</v>
      </c>
      <c r="H44" s="409">
        <v>19.525989598689492</v>
      </c>
      <c r="I44" s="409">
        <v>-24.055206240786298</v>
      </c>
      <c r="J44" s="409">
        <f t="shared" si="1"/>
        <v>-4.5292166420968059</v>
      </c>
      <c r="K44" s="409">
        <v>32.547431441802679</v>
      </c>
      <c r="L44" s="409">
        <v>27.40026947861746</v>
      </c>
      <c r="M44" s="409">
        <f t="shared" si="2"/>
        <v>59.947700920420139</v>
      </c>
      <c r="N44" s="409">
        <v>55.56</v>
      </c>
      <c r="O44" s="409">
        <v>66.671999999999997</v>
      </c>
      <c r="P44" s="409">
        <f t="shared" si="3"/>
        <v>122.232</v>
      </c>
      <c r="Q44" s="409">
        <f t="shared" si="4"/>
        <v>-3.4865789595078311</v>
      </c>
      <c r="R44" s="409">
        <f t="shared" si="5"/>
        <v>-63.326936762168835</v>
      </c>
      <c r="S44" s="409">
        <f t="shared" si="6"/>
        <v>-66.813515721676666</v>
      </c>
      <c r="T44" s="433" t="s">
        <v>962</v>
      </c>
      <c r="U44" s="8">
        <v>926</v>
      </c>
      <c r="V44" s="8">
        <v>926</v>
      </c>
    </row>
    <row r="45" spans="1:22" ht="14.25">
      <c r="A45" s="412">
        <v>32</v>
      </c>
      <c r="B45" s="406" t="s">
        <v>936</v>
      </c>
      <c r="C45" s="8">
        <v>1120</v>
      </c>
      <c r="D45" s="8">
        <v>1120</v>
      </c>
      <c r="E45" s="409">
        <v>67.2</v>
      </c>
      <c r="F45" s="409">
        <v>80.64</v>
      </c>
      <c r="G45" s="409">
        <f t="shared" si="0"/>
        <v>147.84</v>
      </c>
      <c r="H45" s="409">
        <v>21.696101359812445</v>
      </c>
      <c r="I45" s="409">
        <v>-31.382339184112531</v>
      </c>
      <c r="J45" s="409">
        <f t="shared" si="1"/>
        <v>-9.6862378243000862</v>
      </c>
      <c r="K45" s="409">
        <v>165.39815204857729</v>
      </c>
      <c r="L45" s="409">
        <v>103.84538341158058</v>
      </c>
      <c r="M45" s="409">
        <f t="shared" si="2"/>
        <v>269.24353546015789</v>
      </c>
      <c r="N45" s="409">
        <v>67.2</v>
      </c>
      <c r="O45" s="409">
        <v>80.64</v>
      </c>
      <c r="P45" s="409">
        <f t="shared" si="3"/>
        <v>147.84</v>
      </c>
      <c r="Q45" s="409">
        <f t="shared" si="4"/>
        <v>119.89425340838973</v>
      </c>
      <c r="R45" s="409">
        <f t="shared" si="5"/>
        <v>-8.1769557725319402</v>
      </c>
      <c r="S45" s="409">
        <f t="shared" si="6"/>
        <v>111.71729763585779</v>
      </c>
      <c r="T45" s="433" t="s">
        <v>962</v>
      </c>
      <c r="U45" s="8">
        <v>1120</v>
      </c>
      <c r="V45" s="8">
        <v>1120</v>
      </c>
    </row>
    <row r="46" spans="1:22" ht="14.25">
      <c r="A46" s="412">
        <v>33</v>
      </c>
      <c r="B46" s="406" t="s">
        <v>937</v>
      </c>
      <c r="C46" s="8">
        <v>4033</v>
      </c>
      <c r="D46" s="8">
        <v>4033</v>
      </c>
      <c r="E46" s="409">
        <v>241.98</v>
      </c>
      <c r="F46" s="409">
        <v>290.54000000000002</v>
      </c>
      <c r="G46" s="409">
        <f t="shared" si="0"/>
        <v>532.52</v>
      </c>
      <c r="H46" s="409">
        <v>-36.61654202959221</v>
      </c>
      <c r="I46" s="409">
        <v>-179.45132521775534</v>
      </c>
      <c r="J46" s="409">
        <f t="shared" si="1"/>
        <v>-216.06786724734755</v>
      </c>
      <c r="K46" s="409">
        <v>108.92293309149402</v>
      </c>
      <c r="L46" s="409">
        <v>108.41462362392144</v>
      </c>
      <c r="M46" s="409">
        <f t="shared" si="2"/>
        <v>217.33755671541547</v>
      </c>
      <c r="N46" s="409">
        <v>241.98</v>
      </c>
      <c r="O46" s="409">
        <v>290.37599999999998</v>
      </c>
      <c r="P46" s="409">
        <f t="shared" si="3"/>
        <v>532.35599999999999</v>
      </c>
      <c r="Q46" s="409">
        <f t="shared" si="4"/>
        <v>-169.6736089380982</v>
      </c>
      <c r="R46" s="409">
        <f t="shared" si="5"/>
        <v>-361.41270159383384</v>
      </c>
      <c r="S46" s="409">
        <f t="shared" si="6"/>
        <v>-531.08631053193199</v>
      </c>
      <c r="T46" s="433" t="s">
        <v>962</v>
      </c>
      <c r="U46" s="8">
        <v>4033</v>
      </c>
      <c r="V46" s="8">
        <v>4033</v>
      </c>
    </row>
    <row r="47" spans="1:22">
      <c r="A47" s="575" t="s">
        <v>19</v>
      </c>
      <c r="B47" s="576"/>
      <c r="C47" s="8">
        <f>SUM(C14:C46)</f>
        <v>67499</v>
      </c>
      <c r="D47" s="8">
        <f>SUM(D14:D46)</f>
        <v>67499</v>
      </c>
      <c r="E47" s="409">
        <f>SUM(E14:E46)</f>
        <v>4172.6998999999987</v>
      </c>
      <c r="F47" s="409">
        <f t="shared" ref="F47:G47" si="7">SUM(F14:F46)</f>
        <v>5009.5527999999995</v>
      </c>
      <c r="G47" s="409">
        <f t="shared" si="7"/>
        <v>9182.2527000000009</v>
      </c>
      <c r="H47" s="409">
        <f>SUM(H14:H46)</f>
        <v>19.416999999999845</v>
      </c>
      <c r="I47" s="409">
        <f>SUM(I14:I46)</f>
        <v>-1459.4879999999998</v>
      </c>
      <c r="J47" s="409">
        <f>SUM(J14:J46)</f>
        <v>-1440.0709999999999</v>
      </c>
      <c r="K47" s="409">
        <f>SUM(K14:K46)</f>
        <v>4123.1106179225726</v>
      </c>
      <c r="L47" s="409">
        <f t="shared" ref="L47:M47" si="8">SUM(L14:L46)</f>
        <v>2974.0775251404748</v>
      </c>
      <c r="M47" s="409">
        <f t="shared" si="8"/>
        <v>7097.1881430630447</v>
      </c>
      <c r="N47" s="409">
        <f t="shared" ref="N47:S47" si="9">SUM(N14:N46)</f>
        <v>4164.2639999999992</v>
      </c>
      <c r="O47" s="409">
        <f t="shared" si="9"/>
        <v>4996.7567999999992</v>
      </c>
      <c r="P47" s="409">
        <f t="shared" si="9"/>
        <v>9161.0208000000002</v>
      </c>
      <c r="Q47" s="409">
        <f t="shared" si="9"/>
        <v>-21.736382077426953</v>
      </c>
      <c r="R47" s="409">
        <f t="shared" si="9"/>
        <v>-3482.1672748595252</v>
      </c>
      <c r="S47" s="409">
        <f t="shared" si="9"/>
        <v>-3503.9036569369518</v>
      </c>
      <c r="T47" s="8">
        <f t="shared" ref="T47:U47" si="10">SUM(T14:T46)</f>
        <v>0</v>
      </c>
      <c r="U47" s="8">
        <f t="shared" si="10"/>
        <v>67499</v>
      </c>
      <c r="V47" s="8">
        <v>67499</v>
      </c>
    </row>
    <row r="49" spans="1:21">
      <c r="F49" s="532"/>
    </row>
    <row r="50" spans="1:21">
      <c r="A50" s="14" t="s">
        <v>12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  <c r="O50" s="15"/>
      <c r="P50" s="617" t="s">
        <v>13</v>
      </c>
      <c r="Q50" s="617"/>
      <c r="U50" s="14"/>
    </row>
    <row r="51" spans="1:21">
      <c r="A51" s="617" t="s">
        <v>14</v>
      </c>
      <c r="B51" s="617"/>
      <c r="C51" s="617"/>
      <c r="D51" s="617"/>
      <c r="E51" s="617"/>
      <c r="F51" s="617"/>
      <c r="G51" s="617"/>
      <c r="H51" s="617"/>
      <c r="I51" s="617"/>
      <c r="J51" s="617"/>
      <c r="K51" s="617"/>
      <c r="L51" s="617"/>
      <c r="M51" s="617"/>
      <c r="N51" s="617"/>
      <c r="O51" s="617"/>
      <c r="P51" s="617"/>
      <c r="Q51" s="617"/>
    </row>
    <row r="52" spans="1:21">
      <c r="A52" s="617" t="s">
        <v>20</v>
      </c>
      <c r="B52" s="617"/>
      <c r="C52" s="617"/>
      <c r="D52" s="617"/>
      <c r="E52" s="617"/>
      <c r="F52" s="617"/>
      <c r="G52" s="617"/>
      <c r="H52" s="617"/>
      <c r="I52" s="617"/>
      <c r="J52" s="617"/>
      <c r="K52" s="617"/>
      <c r="L52" s="617"/>
      <c r="M52" s="617"/>
      <c r="N52" s="617"/>
      <c r="O52" s="617"/>
      <c r="P52" s="617"/>
      <c r="Q52" s="617"/>
    </row>
    <row r="53" spans="1:21">
      <c r="E53" s="532"/>
      <c r="J53" s="532"/>
      <c r="O53" s="601" t="s">
        <v>86</v>
      </c>
      <c r="P53" s="601"/>
      <c r="Q53" s="601"/>
    </row>
    <row r="54" spans="1:21">
      <c r="G54" s="532"/>
      <c r="J54" s="532"/>
    </row>
    <row r="56" spans="1:21">
      <c r="K56" s="532"/>
      <c r="M56" s="532"/>
      <c r="R56" s="532"/>
    </row>
    <row r="57" spans="1:21">
      <c r="G57" s="532"/>
    </row>
    <row r="58" spans="1:21">
      <c r="F58" s="532"/>
      <c r="G58" s="532"/>
      <c r="J58" s="532"/>
    </row>
    <row r="59" spans="1:21">
      <c r="G59" s="532"/>
      <c r="L59" s="532"/>
      <c r="M59" s="532"/>
      <c r="N59" s="532"/>
    </row>
    <row r="60" spans="1:21">
      <c r="G60" s="532"/>
    </row>
    <row r="61" spans="1:21">
      <c r="J61" s="532"/>
      <c r="L61" s="532"/>
      <c r="N61" s="532"/>
      <c r="O61" s="532"/>
    </row>
    <row r="62" spans="1:21">
      <c r="J62" s="532"/>
      <c r="K62" s="532"/>
      <c r="L62" s="532"/>
    </row>
    <row r="63" spans="1:21">
      <c r="E63" s="532"/>
      <c r="F63" s="532"/>
    </row>
  </sheetData>
  <mergeCells count="24">
    <mergeCell ref="Q1:V1"/>
    <mergeCell ref="O53:Q53"/>
    <mergeCell ref="P50:Q50"/>
    <mergeCell ref="A51:Q51"/>
    <mergeCell ref="A52:Q52"/>
    <mergeCell ref="H11:J11"/>
    <mergeCell ref="Q11:S11"/>
    <mergeCell ref="A3:Q3"/>
    <mergeCell ref="T11:T12"/>
    <mergeCell ref="K11:M11"/>
    <mergeCell ref="D11:D12"/>
    <mergeCell ref="P10:V10"/>
    <mergeCell ref="C11:C12"/>
    <mergeCell ref="B11:B12"/>
    <mergeCell ref="N11:P11"/>
    <mergeCell ref="U9:V9"/>
    <mergeCell ref="A47:B47"/>
    <mergeCell ref="A5:Q5"/>
    <mergeCell ref="A8:S8"/>
    <mergeCell ref="A4:P4"/>
    <mergeCell ref="V11:V12"/>
    <mergeCell ref="U11:U12"/>
    <mergeCell ref="E11:G11"/>
    <mergeCell ref="A11:A12"/>
  </mergeCells>
  <printOptions horizontalCentered="1"/>
  <pageMargins left="1.03" right="0.70866141732283472" top="0.23622047244094491" bottom="0" header="0.31496062992125984" footer="0.31496062992125984"/>
  <pageSetup paperSize="9" scale="5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4"/>
  <sheetViews>
    <sheetView topLeftCell="F16" zoomScale="80" zoomScaleNormal="80" zoomScaleSheetLayoutView="85" workbookViewId="0">
      <selection activeCell="G61" sqref="G61:J63"/>
    </sheetView>
  </sheetViews>
  <sheetFormatPr defaultRowHeight="12.75"/>
  <cols>
    <col min="2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>
      <c r="Q1" s="726" t="s">
        <v>207</v>
      </c>
      <c r="R1" s="726"/>
      <c r="S1" s="726"/>
      <c r="T1" s="726"/>
      <c r="U1" s="726"/>
      <c r="V1" s="726"/>
    </row>
    <row r="3" spans="1:22" ht="15">
      <c r="A3" s="694" t="s">
        <v>0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</row>
    <row r="4" spans="1:22" ht="20.25">
      <c r="A4" s="659" t="s">
        <v>753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43"/>
    </row>
    <row r="5" spans="1:22" ht="15.75">
      <c r="A5" s="723" t="s">
        <v>992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</row>
    <row r="6" spans="1:22">
      <c r="A6" s="35"/>
      <c r="B6" s="35"/>
      <c r="C6" s="166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U6" s="35"/>
    </row>
    <row r="7" spans="1:22" ht="15.75">
      <c r="A7" s="599" t="s">
        <v>825</v>
      </c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</row>
    <row r="8" spans="1:22" ht="15.75">
      <c r="A8" s="4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730" t="s">
        <v>225</v>
      </c>
      <c r="Q8" s="730"/>
      <c r="R8" s="730"/>
      <c r="S8" s="730"/>
      <c r="T8" s="730"/>
      <c r="U8" s="730"/>
      <c r="V8" s="730"/>
    </row>
    <row r="9" spans="1:22">
      <c r="P9" s="684" t="s">
        <v>961</v>
      </c>
      <c r="Q9" s="684"/>
      <c r="R9" s="684"/>
      <c r="S9" s="684"/>
      <c r="T9" s="684"/>
      <c r="U9" s="684"/>
      <c r="V9" s="684"/>
    </row>
    <row r="10" spans="1:22" ht="28.5" customHeight="1">
      <c r="A10" s="724" t="s">
        <v>26</v>
      </c>
      <c r="B10" s="686" t="s">
        <v>205</v>
      </c>
      <c r="C10" s="686" t="s">
        <v>374</v>
      </c>
      <c r="D10" s="686" t="s">
        <v>480</v>
      </c>
      <c r="E10" s="602" t="s">
        <v>863</v>
      </c>
      <c r="F10" s="602"/>
      <c r="G10" s="602"/>
      <c r="H10" s="579" t="s">
        <v>835</v>
      </c>
      <c r="I10" s="603"/>
      <c r="J10" s="580"/>
      <c r="K10" s="627" t="s">
        <v>376</v>
      </c>
      <c r="L10" s="628"/>
      <c r="M10" s="718"/>
      <c r="N10" s="727" t="s">
        <v>158</v>
      </c>
      <c r="O10" s="728"/>
      <c r="P10" s="729"/>
      <c r="Q10" s="594" t="s">
        <v>864</v>
      </c>
      <c r="R10" s="594"/>
      <c r="S10" s="594"/>
      <c r="T10" s="686" t="s">
        <v>247</v>
      </c>
      <c r="U10" s="686" t="s">
        <v>429</v>
      </c>
      <c r="V10" s="686" t="s">
        <v>377</v>
      </c>
    </row>
    <row r="11" spans="1:22" ht="69" customHeight="1">
      <c r="A11" s="725"/>
      <c r="B11" s="687"/>
      <c r="C11" s="687"/>
      <c r="D11" s="687"/>
      <c r="E11" s="5" t="s">
        <v>180</v>
      </c>
      <c r="F11" s="5" t="s">
        <v>206</v>
      </c>
      <c r="G11" s="5" t="s">
        <v>19</v>
      </c>
      <c r="H11" s="5" t="s">
        <v>180</v>
      </c>
      <c r="I11" s="5" t="s">
        <v>206</v>
      </c>
      <c r="J11" s="5" t="s">
        <v>19</v>
      </c>
      <c r="K11" s="5" t="s">
        <v>180</v>
      </c>
      <c r="L11" s="5" t="s">
        <v>206</v>
      </c>
      <c r="M11" s="5" t="s">
        <v>19</v>
      </c>
      <c r="N11" s="5" t="s">
        <v>180</v>
      </c>
      <c r="O11" s="5" t="s">
        <v>206</v>
      </c>
      <c r="P11" s="5" t="s">
        <v>19</v>
      </c>
      <c r="Q11" s="5" t="s">
        <v>235</v>
      </c>
      <c r="R11" s="5" t="s">
        <v>217</v>
      </c>
      <c r="S11" s="5" t="s">
        <v>218</v>
      </c>
      <c r="T11" s="687"/>
      <c r="U11" s="687"/>
      <c r="V11" s="687"/>
    </row>
    <row r="12" spans="1:22">
      <c r="A12" s="165">
        <v>1</v>
      </c>
      <c r="B12" s="112">
        <v>2</v>
      </c>
      <c r="C12" s="8">
        <v>3</v>
      </c>
      <c r="D12" s="165">
        <v>4</v>
      </c>
      <c r="E12" s="112">
        <v>5</v>
      </c>
      <c r="F12" s="8">
        <v>6</v>
      </c>
      <c r="G12" s="165">
        <v>7</v>
      </c>
      <c r="H12" s="112">
        <v>8</v>
      </c>
      <c r="I12" s="8">
        <v>9</v>
      </c>
      <c r="J12" s="165">
        <v>10</v>
      </c>
      <c r="K12" s="112">
        <v>11</v>
      </c>
      <c r="L12" s="8">
        <v>12</v>
      </c>
      <c r="M12" s="165">
        <v>13</v>
      </c>
      <c r="N12" s="112">
        <v>14</v>
      </c>
      <c r="O12" s="8">
        <v>15</v>
      </c>
      <c r="P12" s="165">
        <v>16</v>
      </c>
      <c r="Q12" s="112">
        <v>17</v>
      </c>
      <c r="R12" s="8">
        <v>18</v>
      </c>
      <c r="S12" s="165">
        <v>19</v>
      </c>
      <c r="T12" s="112">
        <v>20</v>
      </c>
      <c r="U12" s="165">
        <v>21</v>
      </c>
      <c r="V12" s="112">
        <v>22</v>
      </c>
    </row>
    <row r="13" spans="1:22" ht="14.25">
      <c r="A13" s="17">
        <v>1</v>
      </c>
      <c r="B13" s="406" t="s">
        <v>905</v>
      </c>
      <c r="C13" s="9">
        <v>2730</v>
      </c>
      <c r="D13" s="9">
        <v>2730</v>
      </c>
      <c r="E13" s="407">
        <v>163.80000000000001</v>
      </c>
      <c r="F13" s="407">
        <v>196.56</v>
      </c>
      <c r="G13" s="407">
        <f>E13+F13</f>
        <v>360.36</v>
      </c>
      <c r="H13" s="407">
        <v>-84.52626460540472</v>
      </c>
      <c r="I13" s="407">
        <v>-130.02399999999997</v>
      </c>
      <c r="J13" s="407">
        <f>H13+I13</f>
        <v>-214.55026460540469</v>
      </c>
      <c r="K13" s="407">
        <v>161.66206510437496</v>
      </c>
      <c r="L13" s="407">
        <v>97.314337115970091</v>
      </c>
      <c r="M13" s="407">
        <f>L13+K13</f>
        <v>258.97640222034505</v>
      </c>
      <c r="N13" s="407">
        <v>163.80000000000001</v>
      </c>
      <c r="O13" s="407">
        <v>196.56</v>
      </c>
      <c r="P13" s="407">
        <f>N13+O13</f>
        <v>360.36</v>
      </c>
      <c r="Q13" s="407">
        <f>H13+K13-N13</f>
        <v>-86.664199501029771</v>
      </c>
      <c r="R13" s="407">
        <f>I13+L13-O13</f>
        <v>-229.26966288402988</v>
      </c>
      <c r="S13" s="407">
        <f>Q13+R13</f>
        <v>-315.93386238505968</v>
      </c>
      <c r="T13" s="433" t="s">
        <v>962</v>
      </c>
      <c r="U13" s="8">
        <v>2730</v>
      </c>
      <c r="V13" s="8">
        <v>2730</v>
      </c>
    </row>
    <row r="14" spans="1:22" ht="14.25">
      <c r="A14" s="17">
        <v>2</v>
      </c>
      <c r="B14" s="406" t="s">
        <v>906</v>
      </c>
      <c r="C14" s="9">
        <v>108</v>
      </c>
      <c r="D14" s="9">
        <v>108</v>
      </c>
      <c r="E14" s="407">
        <v>6.48</v>
      </c>
      <c r="F14" s="407">
        <v>7.7759999999999998</v>
      </c>
      <c r="G14" s="407">
        <f t="shared" ref="G14:G45" si="0">E14+F14</f>
        <v>14.256</v>
      </c>
      <c r="H14" s="407">
        <v>82.16653376075223</v>
      </c>
      <c r="I14" s="407">
        <v>73.237199999999987</v>
      </c>
      <c r="J14" s="407">
        <f t="shared" ref="J14:J45" si="1">H14+I14</f>
        <v>155.40373376075223</v>
      </c>
      <c r="K14" s="407">
        <v>6.3954223557774705</v>
      </c>
      <c r="L14" s="407">
        <v>4.1206680761099364</v>
      </c>
      <c r="M14" s="407">
        <f t="shared" ref="M14:M45" si="2">L14+K14</f>
        <v>10.516090431887406</v>
      </c>
      <c r="N14" s="407">
        <v>6.48</v>
      </c>
      <c r="O14" s="407">
        <v>7.7759999999999998</v>
      </c>
      <c r="P14" s="407">
        <f t="shared" ref="P14:P45" si="3">N14+O14</f>
        <v>14.256</v>
      </c>
      <c r="Q14" s="407">
        <f t="shared" ref="Q14:Q45" si="4">H14+K14-N14</f>
        <v>82.081956116529696</v>
      </c>
      <c r="R14" s="407">
        <f t="shared" ref="R14:R45" si="5">I14+L14-O14</f>
        <v>69.581868076109927</v>
      </c>
      <c r="S14" s="407">
        <f t="shared" ref="S14:S45" si="6">Q14+R14</f>
        <v>151.66382419263962</v>
      </c>
      <c r="T14" s="433" t="s">
        <v>962</v>
      </c>
      <c r="U14" s="8">
        <v>108</v>
      </c>
      <c r="V14" s="8">
        <v>108</v>
      </c>
    </row>
    <row r="15" spans="1:22" ht="16.5" customHeight="1">
      <c r="A15" s="17">
        <v>3</v>
      </c>
      <c r="B15" s="406" t="s">
        <v>907</v>
      </c>
      <c r="C15" s="9">
        <v>1471</v>
      </c>
      <c r="D15" s="9">
        <v>1471</v>
      </c>
      <c r="E15" s="407">
        <v>88.26</v>
      </c>
      <c r="F15" s="407">
        <v>105.91200000000001</v>
      </c>
      <c r="G15" s="407">
        <f t="shared" si="0"/>
        <v>194.17200000000003</v>
      </c>
      <c r="H15" s="407">
        <v>26.547825986125716</v>
      </c>
      <c r="I15" s="407">
        <v>-3.9136000000000024</v>
      </c>
      <c r="J15" s="407">
        <f t="shared" si="1"/>
        <v>22.634225986125713</v>
      </c>
      <c r="K15" s="407">
        <v>87.10802116063573</v>
      </c>
      <c r="L15" s="407">
        <v>86.53301132424312</v>
      </c>
      <c r="M15" s="407">
        <f t="shared" si="2"/>
        <v>173.64103248487885</v>
      </c>
      <c r="N15" s="407">
        <v>88.26</v>
      </c>
      <c r="O15" s="407">
        <v>105.91200000000001</v>
      </c>
      <c r="P15" s="407">
        <f t="shared" si="3"/>
        <v>194.17200000000003</v>
      </c>
      <c r="Q15" s="407">
        <f t="shared" si="4"/>
        <v>25.39584714676144</v>
      </c>
      <c r="R15" s="407">
        <f t="shared" si="5"/>
        <v>-23.292588675756889</v>
      </c>
      <c r="S15" s="407">
        <f t="shared" si="6"/>
        <v>2.1032584710045512</v>
      </c>
      <c r="T15" s="433" t="s">
        <v>962</v>
      </c>
      <c r="U15" s="8">
        <v>1471</v>
      </c>
      <c r="V15" s="8">
        <v>1471</v>
      </c>
    </row>
    <row r="16" spans="1:22" ht="14.25">
      <c r="A16" s="17">
        <v>4</v>
      </c>
      <c r="B16" s="406" t="s">
        <v>908</v>
      </c>
      <c r="C16" s="9">
        <v>888</v>
      </c>
      <c r="D16" s="9">
        <v>888</v>
      </c>
      <c r="E16" s="407">
        <v>53.28</v>
      </c>
      <c r="F16" s="407">
        <v>63.936</v>
      </c>
      <c r="G16" s="407">
        <f t="shared" si="0"/>
        <v>117.21600000000001</v>
      </c>
      <c r="H16" s="407">
        <v>5.2475076376742464</v>
      </c>
      <c r="I16" s="407">
        <v>-8.7468000000000075</v>
      </c>
      <c r="J16" s="407">
        <f t="shared" si="1"/>
        <v>-3.499292362325761</v>
      </c>
      <c r="K16" s="407">
        <v>52.584583814170315</v>
      </c>
      <c r="L16" s="407">
        <v>21.748877005347595</v>
      </c>
      <c r="M16" s="407">
        <f t="shared" si="2"/>
        <v>74.33346081951791</v>
      </c>
      <c r="N16" s="407">
        <v>53.28</v>
      </c>
      <c r="O16" s="407">
        <v>63.936</v>
      </c>
      <c r="P16" s="407">
        <f t="shared" si="3"/>
        <v>117.21600000000001</v>
      </c>
      <c r="Q16" s="407">
        <f t="shared" si="4"/>
        <v>4.5520914518445608</v>
      </c>
      <c r="R16" s="407">
        <f t="shared" si="5"/>
        <v>-50.933922994652413</v>
      </c>
      <c r="S16" s="407">
        <f t="shared" si="6"/>
        <v>-46.381831542807852</v>
      </c>
      <c r="T16" s="433" t="s">
        <v>962</v>
      </c>
      <c r="U16" s="8">
        <v>888</v>
      </c>
      <c r="V16" s="8">
        <v>888</v>
      </c>
    </row>
    <row r="17" spans="1:22" ht="14.25">
      <c r="A17" s="17">
        <v>5</v>
      </c>
      <c r="B17" s="406" t="s">
        <v>909</v>
      </c>
      <c r="C17" s="9">
        <v>3269</v>
      </c>
      <c r="D17" s="9">
        <v>3269</v>
      </c>
      <c r="E17" s="407">
        <v>229.3364</v>
      </c>
      <c r="F17" s="407">
        <v>274.12919999999997</v>
      </c>
      <c r="G17" s="407">
        <f t="shared" si="0"/>
        <v>503.46559999999999</v>
      </c>
      <c r="H17" s="407">
        <v>-25.062386736311367</v>
      </c>
      <c r="I17" s="407">
        <v>-82.236400000000003</v>
      </c>
      <c r="J17" s="407">
        <f t="shared" si="1"/>
        <v>-107.29878673631137</v>
      </c>
      <c r="K17" s="407">
        <v>224.81093918031098</v>
      </c>
      <c r="L17" s="407">
        <v>322.6632223718027</v>
      </c>
      <c r="M17" s="407">
        <f t="shared" si="2"/>
        <v>547.47416155211363</v>
      </c>
      <c r="N17" s="407">
        <v>227.78399999999999</v>
      </c>
      <c r="O17" s="407">
        <v>273.3408</v>
      </c>
      <c r="P17" s="407">
        <f t="shared" si="3"/>
        <v>501.12479999999999</v>
      </c>
      <c r="Q17" s="407">
        <f t="shared" si="4"/>
        <v>-28.035447556000378</v>
      </c>
      <c r="R17" s="407">
        <f t="shared" si="5"/>
        <v>-32.913977628197301</v>
      </c>
      <c r="S17" s="407">
        <f t="shared" si="6"/>
        <v>-60.949425184197679</v>
      </c>
      <c r="T17" s="433" t="s">
        <v>962</v>
      </c>
      <c r="U17" s="8">
        <v>3269</v>
      </c>
      <c r="V17" s="8">
        <v>3269</v>
      </c>
    </row>
    <row r="18" spans="1:22" ht="14.25">
      <c r="A18" s="17">
        <v>6</v>
      </c>
      <c r="B18" s="406" t="s">
        <v>910</v>
      </c>
      <c r="C18" s="9">
        <v>8</v>
      </c>
      <c r="D18" s="9">
        <v>8</v>
      </c>
      <c r="E18" s="407">
        <v>0.48</v>
      </c>
      <c r="F18" s="407">
        <v>0.57599999999999996</v>
      </c>
      <c r="G18" s="407">
        <f t="shared" si="0"/>
        <v>1.056</v>
      </c>
      <c r="H18" s="407">
        <v>101.93996261430028</v>
      </c>
      <c r="I18" s="407">
        <v>89.711199999999991</v>
      </c>
      <c r="J18" s="407">
        <f t="shared" si="1"/>
        <v>191.65116261430029</v>
      </c>
      <c r="K18" s="407">
        <v>0.47373498931684965</v>
      </c>
      <c r="L18" s="407">
        <v>0.36309155766944118</v>
      </c>
      <c r="M18" s="407">
        <f t="shared" si="2"/>
        <v>0.83682654698629078</v>
      </c>
      <c r="N18" s="407">
        <v>0.48</v>
      </c>
      <c r="O18" s="407">
        <v>0.57599999999999996</v>
      </c>
      <c r="P18" s="407">
        <f t="shared" si="3"/>
        <v>1.056</v>
      </c>
      <c r="Q18" s="407">
        <f t="shared" si="4"/>
        <v>101.93369760361713</v>
      </c>
      <c r="R18" s="407">
        <f t="shared" si="5"/>
        <v>89.498291557669432</v>
      </c>
      <c r="S18" s="407">
        <f t="shared" si="6"/>
        <v>191.43198916128657</v>
      </c>
      <c r="T18" s="433" t="s">
        <v>962</v>
      </c>
      <c r="U18" s="8">
        <v>8</v>
      </c>
      <c r="V18" s="8">
        <v>8</v>
      </c>
    </row>
    <row r="19" spans="1:22" ht="14.25">
      <c r="A19" s="17">
        <v>7</v>
      </c>
      <c r="B19" s="406" t="s">
        <v>911</v>
      </c>
      <c r="C19" s="9">
        <v>2012</v>
      </c>
      <c r="D19" s="9">
        <v>2012</v>
      </c>
      <c r="E19" s="407">
        <v>120.72</v>
      </c>
      <c r="F19" s="407">
        <v>144.864</v>
      </c>
      <c r="G19" s="407">
        <f t="shared" si="0"/>
        <v>265.584</v>
      </c>
      <c r="H19" s="407">
        <v>-19.30526913643142</v>
      </c>
      <c r="I19" s="407">
        <v>-42.929200000000023</v>
      </c>
      <c r="J19" s="407">
        <f t="shared" si="1"/>
        <v>-62.234469136431443</v>
      </c>
      <c r="K19" s="407">
        <v>119.14434981318769</v>
      </c>
      <c r="L19" s="407">
        <v>93.311409978308035</v>
      </c>
      <c r="M19" s="407">
        <f t="shared" si="2"/>
        <v>212.45575979149572</v>
      </c>
      <c r="N19" s="407">
        <v>120.72</v>
      </c>
      <c r="O19" s="407">
        <v>144.864</v>
      </c>
      <c r="P19" s="407">
        <f t="shared" si="3"/>
        <v>265.584</v>
      </c>
      <c r="Q19" s="407">
        <f t="shared" si="4"/>
        <v>-20.880919323243731</v>
      </c>
      <c r="R19" s="407">
        <f t="shared" si="5"/>
        <v>-94.481790021691992</v>
      </c>
      <c r="S19" s="407">
        <f t="shared" si="6"/>
        <v>-115.36270934493572</v>
      </c>
      <c r="T19" s="433" t="s">
        <v>962</v>
      </c>
      <c r="U19" s="8">
        <v>2012</v>
      </c>
      <c r="V19" s="8">
        <v>2012</v>
      </c>
    </row>
    <row r="20" spans="1:22" ht="14.25">
      <c r="A20" s="17">
        <v>8</v>
      </c>
      <c r="B20" s="406" t="s">
        <v>912</v>
      </c>
      <c r="C20" s="9">
        <v>110</v>
      </c>
      <c r="D20" s="9">
        <v>110</v>
      </c>
      <c r="E20" s="407">
        <v>9.3824000000000005</v>
      </c>
      <c r="F20" s="407">
        <v>11.1708</v>
      </c>
      <c r="G20" s="407">
        <f t="shared" si="0"/>
        <v>20.5532</v>
      </c>
      <c r="H20" s="407">
        <v>72.600992371783803</v>
      </c>
      <c r="I20" s="407">
        <v>57.552000000000021</v>
      </c>
      <c r="J20" s="407">
        <f t="shared" si="1"/>
        <v>130.15299237178382</v>
      </c>
      <c r="K20" s="407">
        <v>9.0009647970201421</v>
      </c>
      <c r="L20" s="407">
        <v>3.042207053469852</v>
      </c>
      <c r="M20" s="407">
        <f t="shared" si="2"/>
        <v>12.043171850489994</v>
      </c>
      <c r="N20" s="407">
        <v>9.1199999999999992</v>
      </c>
      <c r="O20" s="407">
        <v>10.943999999999999</v>
      </c>
      <c r="P20" s="407">
        <f t="shared" si="3"/>
        <v>20.064</v>
      </c>
      <c r="Q20" s="407">
        <f t="shared" si="4"/>
        <v>72.481957168803945</v>
      </c>
      <c r="R20" s="407">
        <f t="shared" si="5"/>
        <v>49.65020705346987</v>
      </c>
      <c r="S20" s="407">
        <f t="shared" si="6"/>
        <v>122.13216422227381</v>
      </c>
      <c r="T20" s="433" t="s">
        <v>962</v>
      </c>
      <c r="U20" s="8">
        <v>110</v>
      </c>
      <c r="V20" s="8">
        <v>110</v>
      </c>
    </row>
    <row r="21" spans="1:22" ht="14.25">
      <c r="A21" s="17">
        <v>9</v>
      </c>
      <c r="B21" s="406" t="s">
        <v>913</v>
      </c>
      <c r="C21" s="9">
        <v>868</v>
      </c>
      <c r="D21" s="9">
        <v>868</v>
      </c>
      <c r="E21" s="407">
        <v>52.08</v>
      </c>
      <c r="F21" s="407">
        <v>62.496000000000002</v>
      </c>
      <c r="G21" s="407">
        <f t="shared" si="0"/>
        <v>114.57599999999999</v>
      </c>
      <c r="H21" s="407">
        <v>0.26059804761045768</v>
      </c>
      <c r="I21" s="407">
        <v>-13.702800000000003</v>
      </c>
      <c r="J21" s="407">
        <f t="shared" si="1"/>
        <v>-13.442201952389546</v>
      </c>
      <c r="K21" s="407">
        <v>51.400246340878184</v>
      </c>
      <c r="L21" s="407">
        <v>46.374872727272724</v>
      </c>
      <c r="M21" s="407">
        <f t="shared" si="2"/>
        <v>97.7751190681509</v>
      </c>
      <c r="N21" s="407">
        <v>52.08</v>
      </c>
      <c r="O21" s="407">
        <v>62.496000000000002</v>
      </c>
      <c r="P21" s="407">
        <f t="shared" si="3"/>
        <v>114.57599999999999</v>
      </c>
      <c r="Q21" s="407">
        <f t="shared" si="4"/>
        <v>-0.41915561151135705</v>
      </c>
      <c r="R21" s="407">
        <f t="shared" si="5"/>
        <v>-29.823927272727282</v>
      </c>
      <c r="S21" s="407">
        <f t="shared" si="6"/>
        <v>-30.243082884238639</v>
      </c>
      <c r="T21" s="433" t="s">
        <v>962</v>
      </c>
      <c r="U21" s="8">
        <v>868</v>
      </c>
      <c r="V21" s="8">
        <v>868</v>
      </c>
    </row>
    <row r="22" spans="1:22" ht="14.25">
      <c r="A22" s="17">
        <v>10</v>
      </c>
      <c r="B22" s="406" t="s">
        <v>914</v>
      </c>
      <c r="C22" s="9">
        <v>1841</v>
      </c>
      <c r="D22" s="9">
        <v>1841</v>
      </c>
      <c r="E22" s="407">
        <v>110.46</v>
      </c>
      <c r="F22" s="407">
        <v>132.55199999999999</v>
      </c>
      <c r="G22" s="407">
        <f t="shared" si="0"/>
        <v>243.012</v>
      </c>
      <c r="H22" s="407">
        <v>-4.9774924808663998</v>
      </c>
      <c r="I22" s="407">
        <v>-9.6435999999999993</v>
      </c>
      <c r="J22" s="407">
        <f t="shared" si="1"/>
        <v>-14.621092480866398</v>
      </c>
      <c r="K22" s="407">
        <v>109.01826441654002</v>
      </c>
      <c r="L22" s="407">
        <v>50.359996858309771</v>
      </c>
      <c r="M22" s="407">
        <f t="shared" si="2"/>
        <v>159.37826127484979</v>
      </c>
      <c r="N22" s="407">
        <v>110.46</v>
      </c>
      <c r="O22" s="407">
        <v>132.55199999999999</v>
      </c>
      <c r="P22" s="407">
        <f t="shared" si="3"/>
        <v>243.012</v>
      </c>
      <c r="Q22" s="407">
        <f t="shared" si="4"/>
        <v>-6.4192280643263757</v>
      </c>
      <c r="R22" s="407">
        <f t="shared" si="5"/>
        <v>-91.835603141690228</v>
      </c>
      <c r="S22" s="407">
        <f t="shared" si="6"/>
        <v>-98.254831206016604</v>
      </c>
      <c r="T22" s="433" t="s">
        <v>962</v>
      </c>
      <c r="U22" s="8">
        <v>1841</v>
      </c>
      <c r="V22" s="8">
        <v>1841</v>
      </c>
    </row>
    <row r="23" spans="1:22" ht="16.5" customHeight="1">
      <c r="A23" s="17">
        <v>11</v>
      </c>
      <c r="B23" s="406" t="s">
        <v>915</v>
      </c>
      <c r="C23" s="9">
        <v>1118</v>
      </c>
      <c r="D23" s="9">
        <v>1118</v>
      </c>
      <c r="E23" s="407">
        <v>68.929999999999993</v>
      </c>
      <c r="F23" s="407">
        <v>82.655999999999992</v>
      </c>
      <c r="G23" s="407">
        <f t="shared" si="0"/>
        <v>151.58599999999998</v>
      </c>
      <c r="H23" s="407">
        <v>-7.1573110645075673</v>
      </c>
      <c r="I23" s="407">
        <v>-26.772799999999997</v>
      </c>
      <c r="J23" s="407">
        <f t="shared" si="1"/>
        <v>-33.930111064507564</v>
      </c>
      <c r="K23" s="407">
        <v>68.525766204682299</v>
      </c>
      <c r="L23" s="407">
        <v>63.513091508656217</v>
      </c>
      <c r="M23" s="407">
        <f t="shared" si="2"/>
        <v>132.03885771333853</v>
      </c>
      <c r="N23" s="407">
        <v>69.432000000000002</v>
      </c>
      <c r="O23" s="407">
        <v>83.318399999999997</v>
      </c>
      <c r="P23" s="407">
        <f t="shared" si="3"/>
        <v>152.75040000000001</v>
      </c>
      <c r="Q23" s="407">
        <f t="shared" si="4"/>
        <v>-8.0635448598252708</v>
      </c>
      <c r="R23" s="407">
        <f t="shared" si="5"/>
        <v>-46.578108491343777</v>
      </c>
      <c r="S23" s="407">
        <f t="shared" si="6"/>
        <v>-54.641653351169047</v>
      </c>
      <c r="T23" s="433" t="s">
        <v>962</v>
      </c>
      <c r="U23" s="8">
        <v>1118</v>
      </c>
      <c r="V23" s="8">
        <v>1118</v>
      </c>
    </row>
    <row r="24" spans="1:22" ht="14.25">
      <c r="A24" s="17">
        <v>12</v>
      </c>
      <c r="B24" s="406" t="s">
        <v>916</v>
      </c>
      <c r="C24" s="9">
        <v>1099</v>
      </c>
      <c r="D24" s="9">
        <v>1099</v>
      </c>
      <c r="E24" s="407">
        <v>65.94</v>
      </c>
      <c r="F24" s="407">
        <v>79.128</v>
      </c>
      <c r="G24" s="407">
        <f t="shared" si="0"/>
        <v>145.06799999999998</v>
      </c>
      <c r="H24" s="407">
        <v>-3.2975784783165096</v>
      </c>
      <c r="I24" s="407">
        <v>-20.702399999999997</v>
      </c>
      <c r="J24" s="407">
        <f t="shared" si="1"/>
        <v>-23.999978478316507</v>
      </c>
      <c r="K24" s="407">
        <v>65.079344157402218</v>
      </c>
      <c r="L24" s="407">
        <v>42.336390243902443</v>
      </c>
      <c r="M24" s="407">
        <f t="shared" si="2"/>
        <v>107.41573440130466</v>
      </c>
      <c r="N24" s="407">
        <v>65.94</v>
      </c>
      <c r="O24" s="407">
        <v>79.128</v>
      </c>
      <c r="P24" s="407">
        <f t="shared" si="3"/>
        <v>145.06799999999998</v>
      </c>
      <c r="Q24" s="407">
        <f t="shared" si="4"/>
        <v>-4.1582343209142891</v>
      </c>
      <c r="R24" s="407">
        <f t="shared" si="5"/>
        <v>-57.494009756097554</v>
      </c>
      <c r="S24" s="407">
        <f t="shared" si="6"/>
        <v>-61.652244077011844</v>
      </c>
      <c r="T24" s="433" t="s">
        <v>962</v>
      </c>
      <c r="U24" s="8">
        <v>1099</v>
      </c>
      <c r="V24" s="8">
        <v>1099</v>
      </c>
    </row>
    <row r="25" spans="1:22" ht="14.25">
      <c r="A25" s="17">
        <v>13</v>
      </c>
      <c r="B25" s="406" t="s">
        <v>917</v>
      </c>
      <c r="C25" s="9">
        <v>1520</v>
      </c>
      <c r="D25" s="9">
        <v>1520</v>
      </c>
      <c r="E25" s="407">
        <v>91.2</v>
      </c>
      <c r="F25" s="407">
        <v>109.44</v>
      </c>
      <c r="G25" s="407">
        <f t="shared" si="0"/>
        <v>200.64</v>
      </c>
      <c r="H25" s="407">
        <v>-21.684290906293626</v>
      </c>
      <c r="I25" s="407">
        <v>-47.814000000000021</v>
      </c>
      <c r="J25" s="407">
        <f t="shared" si="1"/>
        <v>-69.498290906293647</v>
      </c>
      <c r="K25" s="407">
        <v>90.009647970201442</v>
      </c>
      <c r="L25" s="407">
        <v>47.172619984264358</v>
      </c>
      <c r="M25" s="407">
        <f t="shared" si="2"/>
        <v>137.1822679544658</v>
      </c>
      <c r="N25" s="407">
        <v>91.2</v>
      </c>
      <c r="O25" s="407">
        <v>109.44</v>
      </c>
      <c r="P25" s="407">
        <f t="shared" si="3"/>
        <v>200.64</v>
      </c>
      <c r="Q25" s="407">
        <f t="shared" si="4"/>
        <v>-22.874642936092187</v>
      </c>
      <c r="R25" s="407">
        <f t="shared" si="5"/>
        <v>-110.08138001573566</v>
      </c>
      <c r="S25" s="407">
        <f t="shared" si="6"/>
        <v>-132.95602295182783</v>
      </c>
      <c r="T25" s="433" t="s">
        <v>962</v>
      </c>
      <c r="U25" s="8">
        <v>1520</v>
      </c>
      <c r="V25" s="8">
        <v>1520</v>
      </c>
    </row>
    <row r="26" spans="1:22" ht="16.5" customHeight="1">
      <c r="A26" s="17">
        <v>14</v>
      </c>
      <c r="B26" s="406" t="s">
        <v>918</v>
      </c>
      <c r="C26" s="9">
        <v>1783</v>
      </c>
      <c r="D26" s="9">
        <v>1783</v>
      </c>
      <c r="E26" s="407">
        <v>106.98</v>
      </c>
      <c r="F26" s="407">
        <v>128.376</v>
      </c>
      <c r="G26" s="407">
        <f t="shared" si="0"/>
        <v>235.35599999999999</v>
      </c>
      <c r="H26" s="407">
        <v>-11.247557960697478</v>
      </c>
      <c r="I26" s="407">
        <v>-31.938799999999986</v>
      </c>
      <c r="J26" s="407">
        <f t="shared" si="1"/>
        <v>-43.186357960697464</v>
      </c>
      <c r="K26" s="407">
        <v>105.58368574399287</v>
      </c>
      <c r="L26" s="407">
        <v>69.982386518075572</v>
      </c>
      <c r="M26" s="407">
        <f t="shared" si="2"/>
        <v>175.56607226206845</v>
      </c>
      <c r="N26" s="407">
        <v>106.98</v>
      </c>
      <c r="O26" s="407">
        <v>128.376</v>
      </c>
      <c r="P26" s="407">
        <f t="shared" si="3"/>
        <v>235.35599999999999</v>
      </c>
      <c r="Q26" s="407">
        <f t="shared" si="4"/>
        <v>-12.643872216704608</v>
      </c>
      <c r="R26" s="407">
        <f t="shared" si="5"/>
        <v>-90.332413481924419</v>
      </c>
      <c r="S26" s="407">
        <f t="shared" si="6"/>
        <v>-102.97628569862903</v>
      </c>
      <c r="T26" s="433" t="s">
        <v>962</v>
      </c>
      <c r="U26" s="8">
        <v>1783</v>
      </c>
      <c r="V26" s="8">
        <v>1783</v>
      </c>
    </row>
    <row r="27" spans="1:22" ht="16.5" customHeight="1">
      <c r="A27" s="383">
        <v>15</v>
      </c>
      <c r="B27" s="406" t="s">
        <v>919</v>
      </c>
      <c r="C27" s="9">
        <v>15</v>
      </c>
      <c r="D27" s="9">
        <v>15</v>
      </c>
      <c r="E27" s="407">
        <v>0.9</v>
      </c>
      <c r="F27" s="407">
        <v>1.08</v>
      </c>
      <c r="G27" s="407">
        <f t="shared" si="0"/>
        <v>1.98</v>
      </c>
      <c r="H27" s="407">
        <v>71.064142419010892</v>
      </c>
      <c r="I27" s="407">
        <v>72.754000000000019</v>
      </c>
      <c r="J27" s="407">
        <f t="shared" si="1"/>
        <v>143.81814241901091</v>
      </c>
      <c r="K27" s="407">
        <v>0.88825310496909315</v>
      </c>
      <c r="L27" s="407">
        <v>0.49993579454253617</v>
      </c>
      <c r="M27" s="407">
        <f t="shared" si="2"/>
        <v>1.3881888995116294</v>
      </c>
      <c r="N27" s="407">
        <v>0.9</v>
      </c>
      <c r="O27" s="407">
        <v>1.08</v>
      </c>
      <c r="P27" s="407">
        <f t="shared" si="3"/>
        <v>1.98</v>
      </c>
      <c r="Q27" s="407">
        <f t="shared" si="4"/>
        <v>71.052395523979982</v>
      </c>
      <c r="R27" s="407">
        <f t="shared" si="5"/>
        <v>72.173935794542558</v>
      </c>
      <c r="S27" s="407">
        <f t="shared" si="6"/>
        <v>143.22633131852254</v>
      </c>
      <c r="T27" s="433" t="s">
        <v>962</v>
      </c>
      <c r="U27" s="8">
        <v>15</v>
      </c>
      <c r="V27" s="8">
        <v>15</v>
      </c>
    </row>
    <row r="28" spans="1:22" ht="16.5" customHeight="1">
      <c r="A28" s="383">
        <v>16</v>
      </c>
      <c r="B28" s="406" t="s">
        <v>920</v>
      </c>
      <c r="C28" s="9">
        <v>859</v>
      </c>
      <c r="D28" s="9">
        <v>859</v>
      </c>
      <c r="E28" s="407">
        <v>52.746200000000002</v>
      </c>
      <c r="F28" s="407">
        <v>63.251999999999995</v>
      </c>
      <c r="G28" s="407">
        <f t="shared" si="0"/>
        <v>115.9982</v>
      </c>
      <c r="H28" s="407">
        <v>0.28856178804682742</v>
      </c>
      <c r="I28" s="407">
        <v>-7.0223999999999904</v>
      </c>
      <c r="J28" s="407">
        <f t="shared" si="1"/>
        <v>-6.733838211953163</v>
      </c>
      <c r="K28" s="407">
        <v>52.027945201723014</v>
      </c>
      <c r="L28" s="407">
        <v>31.035225896599908</v>
      </c>
      <c r="M28" s="407">
        <f t="shared" si="2"/>
        <v>83.063171098322925</v>
      </c>
      <c r="N28" s="407">
        <v>52.716000000000001</v>
      </c>
      <c r="O28" s="407">
        <v>63.2592</v>
      </c>
      <c r="P28" s="407">
        <f t="shared" si="3"/>
        <v>115.9752</v>
      </c>
      <c r="Q28" s="407">
        <f t="shared" si="4"/>
        <v>-0.39949301023015948</v>
      </c>
      <c r="R28" s="407">
        <f t="shared" si="5"/>
        <v>-39.246374103400086</v>
      </c>
      <c r="S28" s="407">
        <f t="shared" si="6"/>
        <v>-39.645867113630246</v>
      </c>
      <c r="T28" s="433" t="s">
        <v>962</v>
      </c>
      <c r="U28" s="8">
        <v>859</v>
      </c>
      <c r="V28" s="8">
        <v>859</v>
      </c>
    </row>
    <row r="29" spans="1:22" ht="16.5" customHeight="1">
      <c r="A29" s="383">
        <v>17</v>
      </c>
      <c r="B29" s="406" t="s">
        <v>921</v>
      </c>
      <c r="C29" s="9">
        <v>2076</v>
      </c>
      <c r="D29" s="9">
        <v>2076</v>
      </c>
      <c r="E29" s="407">
        <v>124.56</v>
      </c>
      <c r="F29" s="407">
        <v>149.47200000000001</v>
      </c>
      <c r="G29" s="407">
        <f t="shared" si="0"/>
        <v>274.03200000000004</v>
      </c>
      <c r="H29" s="407">
        <v>-33.236771164863569</v>
      </c>
      <c r="I29" s="407">
        <v>-79.507599999999996</v>
      </c>
      <c r="J29" s="407">
        <f t="shared" si="1"/>
        <v>-112.74437116486357</v>
      </c>
      <c r="K29" s="407">
        <v>122.93422972772248</v>
      </c>
      <c r="L29" s="407">
        <v>129.42440401505647</v>
      </c>
      <c r="M29" s="407">
        <f t="shared" si="2"/>
        <v>252.35863374277895</v>
      </c>
      <c r="N29" s="407">
        <v>124.56</v>
      </c>
      <c r="O29" s="407">
        <v>149.47200000000001</v>
      </c>
      <c r="P29" s="407">
        <f t="shared" si="3"/>
        <v>274.03200000000004</v>
      </c>
      <c r="Q29" s="407">
        <f t="shared" si="4"/>
        <v>-34.86254143714109</v>
      </c>
      <c r="R29" s="407">
        <f t="shared" si="5"/>
        <v>-99.555195984943538</v>
      </c>
      <c r="S29" s="407">
        <f t="shared" si="6"/>
        <v>-134.41773742208463</v>
      </c>
      <c r="T29" s="433" t="s">
        <v>962</v>
      </c>
      <c r="U29" s="8">
        <v>2076</v>
      </c>
      <c r="V29" s="8">
        <v>2076</v>
      </c>
    </row>
    <row r="30" spans="1:22" ht="16.5" customHeight="1">
      <c r="A30" s="383">
        <v>18</v>
      </c>
      <c r="B30" s="406" t="s">
        <v>922</v>
      </c>
      <c r="C30" s="9">
        <v>993</v>
      </c>
      <c r="D30" s="9">
        <v>993</v>
      </c>
      <c r="E30" s="407">
        <v>68.563599999999994</v>
      </c>
      <c r="F30" s="407">
        <v>81.982799999999997</v>
      </c>
      <c r="G30" s="407">
        <f t="shared" si="0"/>
        <v>150.54640000000001</v>
      </c>
      <c r="H30" s="407">
        <v>-10.206571561344148</v>
      </c>
      <c r="I30" s="407">
        <v>-24.16279999999999</v>
      </c>
      <c r="J30" s="407">
        <f t="shared" si="1"/>
        <v>-34.369371561344138</v>
      </c>
      <c r="K30" s="407">
        <v>70.752320654471504</v>
      </c>
      <c r="L30" s="407">
        <v>57.112247524752469</v>
      </c>
      <c r="M30" s="407">
        <f t="shared" si="2"/>
        <v>127.86456817922397</v>
      </c>
      <c r="N30" s="407">
        <v>71.688000000000002</v>
      </c>
      <c r="O30" s="407">
        <v>86.025599999999997</v>
      </c>
      <c r="P30" s="407">
        <f t="shared" si="3"/>
        <v>157.71359999999999</v>
      </c>
      <c r="Q30" s="407">
        <f t="shared" si="4"/>
        <v>-11.142250906872647</v>
      </c>
      <c r="R30" s="407">
        <f t="shared" si="5"/>
        <v>-53.076152475247518</v>
      </c>
      <c r="S30" s="407">
        <f t="shared" si="6"/>
        <v>-64.218403382120158</v>
      </c>
      <c r="T30" s="433" t="s">
        <v>962</v>
      </c>
      <c r="U30" s="8">
        <v>993</v>
      </c>
      <c r="V30" s="8">
        <v>993</v>
      </c>
    </row>
    <row r="31" spans="1:22" ht="16.5" customHeight="1">
      <c r="A31" s="383">
        <v>19</v>
      </c>
      <c r="B31" s="406" t="s">
        <v>923</v>
      </c>
      <c r="C31" s="9">
        <v>961</v>
      </c>
      <c r="D31" s="9">
        <v>961</v>
      </c>
      <c r="E31" s="407">
        <v>71.764399999999995</v>
      </c>
      <c r="F31" s="407">
        <v>85.661999999999992</v>
      </c>
      <c r="G31" s="407">
        <f t="shared" si="0"/>
        <v>157.4264</v>
      </c>
      <c r="H31" s="407">
        <v>26.499771654158948</v>
      </c>
      <c r="I31" s="407">
        <v>4.2983999999999867</v>
      </c>
      <c r="J31" s="407">
        <f t="shared" si="1"/>
        <v>30.798171654158935</v>
      </c>
      <c r="K31" s="407">
        <v>75.998935661155599</v>
      </c>
      <c r="L31" s="407">
        <v>36.614126121228594</v>
      </c>
      <c r="M31" s="407">
        <f t="shared" si="2"/>
        <v>112.61306178238419</v>
      </c>
      <c r="N31" s="407">
        <v>77.003999999999991</v>
      </c>
      <c r="O31" s="407">
        <v>92.404799999999994</v>
      </c>
      <c r="P31" s="407">
        <f t="shared" si="3"/>
        <v>169.40879999999999</v>
      </c>
      <c r="Q31" s="407">
        <f t="shared" si="4"/>
        <v>25.494707315314557</v>
      </c>
      <c r="R31" s="407">
        <f t="shared" si="5"/>
        <v>-51.492273878771414</v>
      </c>
      <c r="S31" s="407">
        <f t="shared" si="6"/>
        <v>-25.997566563456857</v>
      </c>
      <c r="T31" s="433" t="s">
        <v>962</v>
      </c>
      <c r="U31" s="8">
        <v>961</v>
      </c>
      <c r="V31" s="8">
        <v>961</v>
      </c>
    </row>
    <row r="32" spans="1:22" ht="16.5" customHeight="1">
      <c r="A32" s="383">
        <v>20</v>
      </c>
      <c r="B32" s="406" t="s">
        <v>924</v>
      </c>
      <c r="C32" s="9">
        <v>1175</v>
      </c>
      <c r="D32" s="9">
        <v>1175</v>
      </c>
      <c r="E32" s="407">
        <v>70.5</v>
      </c>
      <c r="F32" s="407">
        <v>84.6</v>
      </c>
      <c r="G32" s="407">
        <f t="shared" si="0"/>
        <v>155.1</v>
      </c>
      <c r="H32" s="407">
        <v>25.676502273079791</v>
      </c>
      <c r="I32" s="407">
        <v>-4.143999999999977</v>
      </c>
      <c r="J32" s="407">
        <f t="shared" si="1"/>
        <v>21.532502273079814</v>
      </c>
      <c r="K32" s="407">
        <v>69.579826555912291</v>
      </c>
      <c r="L32" s="407">
        <v>72.536346612189305</v>
      </c>
      <c r="M32" s="407">
        <f t="shared" si="2"/>
        <v>142.1161731681016</v>
      </c>
      <c r="N32" s="407">
        <v>70.5</v>
      </c>
      <c r="O32" s="407">
        <v>84.6</v>
      </c>
      <c r="P32" s="407">
        <f t="shared" si="3"/>
        <v>155.1</v>
      </c>
      <c r="Q32" s="407">
        <f t="shared" si="4"/>
        <v>24.756328828992082</v>
      </c>
      <c r="R32" s="407">
        <f t="shared" si="5"/>
        <v>-16.207653387810666</v>
      </c>
      <c r="S32" s="407">
        <f t="shared" si="6"/>
        <v>8.5486754411814161</v>
      </c>
      <c r="T32" s="433" t="s">
        <v>962</v>
      </c>
      <c r="U32" s="8">
        <v>1175</v>
      </c>
      <c r="V32" s="8">
        <v>1175</v>
      </c>
    </row>
    <row r="33" spans="1:22" ht="16.5" customHeight="1">
      <c r="A33" s="383">
        <v>21</v>
      </c>
      <c r="B33" s="406" t="s">
        <v>925</v>
      </c>
      <c r="C33" s="9">
        <v>1036</v>
      </c>
      <c r="D33" s="9">
        <v>1036</v>
      </c>
      <c r="E33" s="407">
        <v>62.16</v>
      </c>
      <c r="F33" s="407">
        <v>74.591999999999999</v>
      </c>
      <c r="G33" s="407">
        <f t="shared" si="0"/>
        <v>136.75200000000001</v>
      </c>
      <c r="H33" s="407">
        <v>1.1405874924493418</v>
      </c>
      <c r="I33" s="407">
        <v>-15.815599999999989</v>
      </c>
      <c r="J33" s="407">
        <f t="shared" si="1"/>
        <v>-14.675012507550647</v>
      </c>
      <c r="K33" s="407">
        <v>61.348681116532028</v>
      </c>
      <c r="L33" s="407">
        <v>30.987612484799346</v>
      </c>
      <c r="M33" s="407">
        <f t="shared" si="2"/>
        <v>92.336293601331377</v>
      </c>
      <c r="N33" s="407">
        <v>62.16</v>
      </c>
      <c r="O33" s="407">
        <v>74.591999999999999</v>
      </c>
      <c r="P33" s="407">
        <f t="shared" si="3"/>
        <v>136.75200000000001</v>
      </c>
      <c r="Q33" s="407">
        <f t="shared" si="4"/>
        <v>0.32926860898137278</v>
      </c>
      <c r="R33" s="407">
        <f t="shared" si="5"/>
        <v>-59.419987515200646</v>
      </c>
      <c r="S33" s="407">
        <f t="shared" si="6"/>
        <v>-59.090718906219273</v>
      </c>
      <c r="T33" s="433" t="s">
        <v>962</v>
      </c>
      <c r="U33" s="8">
        <v>1036</v>
      </c>
      <c r="V33" s="8">
        <v>1036</v>
      </c>
    </row>
    <row r="34" spans="1:22" ht="16.5" customHeight="1">
      <c r="A34" s="383">
        <v>22</v>
      </c>
      <c r="B34" s="406" t="s">
        <v>926</v>
      </c>
      <c r="C34" s="9">
        <v>2034</v>
      </c>
      <c r="D34" s="9">
        <v>2034</v>
      </c>
      <c r="E34" s="407">
        <v>127.87860000000001</v>
      </c>
      <c r="F34" s="407">
        <v>153.2664</v>
      </c>
      <c r="G34" s="407">
        <f t="shared" si="0"/>
        <v>281.14499999999998</v>
      </c>
      <c r="H34" s="407">
        <v>-18.141800803806404</v>
      </c>
      <c r="I34" s="407">
        <v>-56.754400000000004</v>
      </c>
      <c r="J34" s="407">
        <f t="shared" si="1"/>
        <v>-74.896200803806408</v>
      </c>
      <c r="K34" s="407">
        <v>125.94244690988448</v>
      </c>
      <c r="L34" s="407">
        <v>76.34025666337611</v>
      </c>
      <c r="M34" s="407">
        <f t="shared" si="2"/>
        <v>202.28270357326059</v>
      </c>
      <c r="N34" s="407">
        <v>127.608</v>
      </c>
      <c r="O34" s="407">
        <v>153.12960000000001</v>
      </c>
      <c r="P34" s="407">
        <f t="shared" si="3"/>
        <v>280.73760000000004</v>
      </c>
      <c r="Q34" s="407">
        <f t="shared" si="4"/>
        <v>-19.807353893921928</v>
      </c>
      <c r="R34" s="407">
        <f t="shared" si="5"/>
        <v>-133.54374333662389</v>
      </c>
      <c r="S34" s="407">
        <f t="shared" si="6"/>
        <v>-153.3510972305458</v>
      </c>
      <c r="T34" s="433" t="s">
        <v>962</v>
      </c>
      <c r="U34" s="8">
        <v>2034</v>
      </c>
      <c r="V34" s="8">
        <v>2034</v>
      </c>
    </row>
    <row r="35" spans="1:22" ht="16.5" customHeight="1">
      <c r="A35" s="383">
        <v>23</v>
      </c>
      <c r="B35" s="406" t="s">
        <v>927</v>
      </c>
      <c r="C35" s="9">
        <v>659</v>
      </c>
      <c r="D35" s="9">
        <v>659</v>
      </c>
      <c r="E35" s="407">
        <v>39.54</v>
      </c>
      <c r="F35" s="407">
        <v>47.448</v>
      </c>
      <c r="G35" s="407">
        <f t="shared" si="0"/>
        <v>86.988</v>
      </c>
      <c r="H35" s="407">
        <v>-6.0948995683355278</v>
      </c>
      <c r="I35" s="407">
        <v>-13.532400000000003</v>
      </c>
      <c r="J35" s="407">
        <f t="shared" si="1"/>
        <v>-19.62729956833553</v>
      </c>
      <c r="K35" s="407">
        <v>39.023919744975487</v>
      </c>
      <c r="L35" s="407">
        <v>23.614166666666669</v>
      </c>
      <c r="M35" s="407">
        <f t="shared" si="2"/>
        <v>62.638086411642156</v>
      </c>
      <c r="N35" s="407">
        <v>39.54</v>
      </c>
      <c r="O35" s="407">
        <v>47.448</v>
      </c>
      <c r="P35" s="407">
        <f t="shared" si="3"/>
        <v>86.988</v>
      </c>
      <c r="Q35" s="407">
        <f t="shared" si="4"/>
        <v>-6.6109798233600401</v>
      </c>
      <c r="R35" s="407">
        <f t="shared" si="5"/>
        <v>-37.366233333333334</v>
      </c>
      <c r="S35" s="407">
        <f t="shared" si="6"/>
        <v>-43.977213156693374</v>
      </c>
      <c r="T35" s="433" t="s">
        <v>962</v>
      </c>
      <c r="U35" s="8">
        <v>659</v>
      </c>
      <c r="V35" s="8">
        <v>659</v>
      </c>
    </row>
    <row r="36" spans="1:22" ht="16.5" customHeight="1">
      <c r="A36" s="383">
        <v>24</v>
      </c>
      <c r="B36" s="406" t="s">
        <v>928</v>
      </c>
      <c r="C36" s="9">
        <v>812</v>
      </c>
      <c r="D36" s="9">
        <v>812</v>
      </c>
      <c r="E36" s="407">
        <v>48.72</v>
      </c>
      <c r="F36" s="407">
        <v>58.463999999999999</v>
      </c>
      <c r="G36" s="407">
        <f t="shared" si="0"/>
        <v>107.184</v>
      </c>
      <c r="H36" s="407">
        <v>10.551080455044719</v>
      </c>
      <c r="I36" s="407">
        <v>-11.911200000000015</v>
      </c>
      <c r="J36" s="407">
        <f t="shared" si="1"/>
        <v>-1.3601195449552961</v>
      </c>
      <c r="K36" s="407">
        <v>48.084101415660236</v>
      </c>
      <c r="L36" s="407">
        <v>28.243478260869566</v>
      </c>
      <c r="M36" s="407">
        <f t="shared" si="2"/>
        <v>76.327579676529808</v>
      </c>
      <c r="N36" s="407">
        <v>48.72</v>
      </c>
      <c r="O36" s="407">
        <v>58.463999999999999</v>
      </c>
      <c r="P36" s="407">
        <f t="shared" si="3"/>
        <v>107.184</v>
      </c>
      <c r="Q36" s="407">
        <f t="shared" si="4"/>
        <v>9.9151818707049557</v>
      </c>
      <c r="R36" s="407">
        <f t="shared" si="5"/>
        <v>-42.131721739130448</v>
      </c>
      <c r="S36" s="407">
        <f t="shared" si="6"/>
        <v>-32.216539868425492</v>
      </c>
      <c r="T36" s="433" t="s">
        <v>962</v>
      </c>
      <c r="U36" s="8">
        <v>812</v>
      </c>
      <c r="V36" s="8">
        <v>812</v>
      </c>
    </row>
    <row r="37" spans="1:22" ht="16.5" customHeight="1">
      <c r="A37" s="383">
        <v>25</v>
      </c>
      <c r="B37" s="406" t="s">
        <v>929</v>
      </c>
      <c r="C37" s="9">
        <v>2156</v>
      </c>
      <c r="D37" s="9">
        <v>2156</v>
      </c>
      <c r="E37" s="407">
        <v>131.7946</v>
      </c>
      <c r="F37" s="407">
        <v>158.07239999999999</v>
      </c>
      <c r="G37" s="407">
        <f t="shared" si="0"/>
        <v>289.86699999999996</v>
      </c>
      <c r="H37" s="407">
        <v>-31.978374217663344</v>
      </c>
      <c r="I37" s="407">
        <v>-63.561599999999999</v>
      </c>
      <c r="J37" s="407">
        <f t="shared" si="1"/>
        <v>-95.539974217663342</v>
      </c>
      <c r="K37" s="407">
        <v>131.12984504290398</v>
      </c>
      <c r="L37" s="407">
        <v>40.623536834292075</v>
      </c>
      <c r="M37" s="407">
        <f t="shared" si="2"/>
        <v>171.75338187719606</v>
      </c>
      <c r="N37" s="407">
        <v>132.864</v>
      </c>
      <c r="O37" s="407">
        <v>159.43680000000001</v>
      </c>
      <c r="P37" s="407">
        <f t="shared" si="3"/>
        <v>292.30079999999998</v>
      </c>
      <c r="Q37" s="407">
        <f t="shared" si="4"/>
        <v>-33.712529174759368</v>
      </c>
      <c r="R37" s="407">
        <f t="shared" si="5"/>
        <v>-182.37486316570792</v>
      </c>
      <c r="S37" s="407">
        <f t="shared" si="6"/>
        <v>-216.08739234046729</v>
      </c>
      <c r="T37" s="433" t="s">
        <v>962</v>
      </c>
      <c r="U37" s="8">
        <v>2156</v>
      </c>
      <c r="V37" s="8">
        <v>2156</v>
      </c>
    </row>
    <row r="38" spans="1:22" ht="16.5" customHeight="1">
      <c r="A38" s="383">
        <v>26</v>
      </c>
      <c r="B38" s="406" t="s">
        <v>930</v>
      </c>
      <c r="C38" s="9">
        <v>2289</v>
      </c>
      <c r="D38" s="9">
        <v>2289</v>
      </c>
      <c r="E38" s="407">
        <v>138.46850000000001</v>
      </c>
      <c r="F38" s="407">
        <v>166.12559999999999</v>
      </c>
      <c r="G38" s="407">
        <f t="shared" si="0"/>
        <v>304.59410000000003</v>
      </c>
      <c r="H38" s="407">
        <v>-71.530459263005085</v>
      </c>
      <c r="I38" s="407">
        <v>-119.9064</v>
      </c>
      <c r="J38" s="407">
        <f t="shared" si="1"/>
        <v>-191.43685926300509</v>
      </c>
      <c r="K38" s="407">
        <v>136.60148416951361</v>
      </c>
      <c r="L38" s="407">
        <v>117.4826775787523</v>
      </c>
      <c r="M38" s="407">
        <f t="shared" si="2"/>
        <v>254.0841617482659</v>
      </c>
      <c r="N38" s="407">
        <v>138.40800000000002</v>
      </c>
      <c r="O38" s="407">
        <v>166.08959999999999</v>
      </c>
      <c r="P38" s="407">
        <f t="shared" si="3"/>
        <v>304.49760000000003</v>
      </c>
      <c r="Q38" s="407">
        <f t="shared" si="4"/>
        <v>-73.336975093491489</v>
      </c>
      <c r="R38" s="407">
        <f t="shared" si="5"/>
        <v>-168.51332242124769</v>
      </c>
      <c r="S38" s="407">
        <f t="shared" si="6"/>
        <v>-241.85029751473917</v>
      </c>
      <c r="T38" s="433" t="s">
        <v>962</v>
      </c>
      <c r="U38" s="8">
        <v>2289</v>
      </c>
      <c r="V38" s="8">
        <v>2289</v>
      </c>
    </row>
    <row r="39" spans="1:22" ht="16.5" customHeight="1">
      <c r="A39" s="383">
        <v>27</v>
      </c>
      <c r="B39" s="406" t="s">
        <v>931</v>
      </c>
      <c r="C39" s="9">
        <v>812</v>
      </c>
      <c r="D39" s="9">
        <v>812</v>
      </c>
      <c r="E39" s="407">
        <v>48.72</v>
      </c>
      <c r="F39" s="407">
        <v>58.463999999999999</v>
      </c>
      <c r="G39" s="407">
        <f t="shared" si="0"/>
        <v>107.184</v>
      </c>
      <c r="H39" s="407">
        <v>7.2839194932513891</v>
      </c>
      <c r="I39" s="407">
        <v>-13.45320000000001</v>
      </c>
      <c r="J39" s="407">
        <f t="shared" si="1"/>
        <v>-6.1692805067486205</v>
      </c>
      <c r="K39" s="407">
        <v>48.084101415660236</v>
      </c>
      <c r="L39" s="407">
        <v>35.78084164859002</v>
      </c>
      <c r="M39" s="407">
        <f t="shared" si="2"/>
        <v>83.864943064250255</v>
      </c>
      <c r="N39" s="407">
        <v>48.72</v>
      </c>
      <c r="O39" s="407">
        <v>58.463999999999999</v>
      </c>
      <c r="P39" s="407">
        <f t="shared" si="3"/>
        <v>107.184</v>
      </c>
      <c r="Q39" s="407">
        <f t="shared" si="4"/>
        <v>6.6480209089116258</v>
      </c>
      <c r="R39" s="407">
        <f t="shared" si="5"/>
        <v>-36.136358351409989</v>
      </c>
      <c r="S39" s="407">
        <f t="shared" si="6"/>
        <v>-29.488337442498363</v>
      </c>
      <c r="T39" s="433" t="s">
        <v>962</v>
      </c>
      <c r="U39" s="8">
        <v>812</v>
      </c>
      <c r="V39" s="8">
        <v>812</v>
      </c>
    </row>
    <row r="40" spans="1:22" ht="16.5" customHeight="1">
      <c r="A40" s="383">
        <v>28</v>
      </c>
      <c r="B40" s="406" t="s">
        <v>932</v>
      </c>
      <c r="C40" s="9">
        <v>942</v>
      </c>
      <c r="D40" s="9">
        <v>942</v>
      </c>
      <c r="E40" s="407">
        <v>56.52</v>
      </c>
      <c r="F40" s="407">
        <v>67.823999999999998</v>
      </c>
      <c r="G40" s="407">
        <f t="shared" si="0"/>
        <v>124.34399999999999</v>
      </c>
      <c r="H40" s="407">
        <v>-3.2513718355009118</v>
      </c>
      <c r="I40" s="407">
        <v>-15.505200000000002</v>
      </c>
      <c r="J40" s="407">
        <f t="shared" si="1"/>
        <v>-18.756571835500914</v>
      </c>
      <c r="K40" s="407">
        <v>55.78229499205905</v>
      </c>
      <c r="L40" s="407">
        <v>41.471219719507012</v>
      </c>
      <c r="M40" s="407">
        <f t="shared" si="2"/>
        <v>97.253514711566055</v>
      </c>
      <c r="N40" s="407">
        <v>56.52</v>
      </c>
      <c r="O40" s="407">
        <v>67.823999999999998</v>
      </c>
      <c r="P40" s="407">
        <f t="shared" si="3"/>
        <v>124.34399999999999</v>
      </c>
      <c r="Q40" s="407">
        <f t="shared" si="4"/>
        <v>-3.9890768434418646</v>
      </c>
      <c r="R40" s="407">
        <f t="shared" si="5"/>
        <v>-41.857980280492988</v>
      </c>
      <c r="S40" s="407">
        <f t="shared" si="6"/>
        <v>-45.847057123934853</v>
      </c>
      <c r="T40" s="433" t="s">
        <v>962</v>
      </c>
      <c r="U40" s="8">
        <v>942</v>
      </c>
      <c r="V40" s="8">
        <v>942</v>
      </c>
    </row>
    <row r="41" spans="1:22" ht="16.5" customHeight="1">
      <c r="A41" s="383">
        <v>29</v>
      </c>
      <c r="B41" s="406" t="s">
        <v>933</v>
      </c>
      <c r="C41" s="9">
        <v>569</v>
      </c>
      <c r="D41" s="9">
        <v>569</v>
      </c>
      <c r="E41" s="407">
        <v>34.14</v>
      </c>
      <c r="F41" s="407">
        <v>40.968000000000004</v>
      </c>
      <c r="G41" s="407">
        <f t="shared" si="0"/>
        <v>75.108000000000004</v>
      </c>
      <c r="H41" s="407">
        <v>9.4413799530125004</v>
      </c>
      <c r="I41" s="407">
        <v>0.16160000000000707</v>
      </c>
      <c r="J41" s="407">
        <f t="shared" si="1"/>
        <v>9.6029799530125075</v>
      </c>
      <c r="K41" s="407">
        <v>33.694401115160929</v>
      </c>
      <c r="L41" s="407">
        <v>28.169914392723381</v>
      </c>
      <c r="M41" s="407">
        <f t="shared" si="2"/>
        <v>61.864315507884314</v>
      </c>
      <c r="N41" s="407">
        <v>34.14</v>
      </c>
      <c r="O41" s="407">
        <v>40.968000000000004</v>
      </c>
      <c r="P41" s="407">
        <f t="shared" si="3"/>
        <v>75.108000000000004</v>
      </c>
      <c r="Q41" s="407">
        <f t="shared" si="4"/>
        <v>8.9957810681734287</v>
      </c>
      <c r="R41" s="407">
        <f t="shared" si="5"/>
        <v>-12.636485607276615</v>
      </c>
      <c r="S41" s="407">
        <f t="shared" si="6"/>
        <v>-3.6407045391031865</v>
      </c>
      <c r="T41" s="433" t="s">
        <v>962</v>
      </c>
      <c r="U41" s="8">
        <v>569</v>
      </c>
      <c r="V41" s="8">
        <v>569</v>
      </c>
    </row>
    <row r="42" spans="1:22" ht="16.5" customHeight="1">
      <c r="A42" s="383">
        <v>30</v>
      </c>
      <c r="B42" s="406" t="s">
        <v>934</v>
      </c>
      <c r="C42" s="9">
        <v>1304</v>
      </c>
      <c r="D42" s="9">
        <v>1304</v>
      </c>
      <c r="E42" s="407">
        <v>78.239999999999995</v>
      </c>
      <c r="F42" s="407">
        <v>93.888000000000005</v>
      </c>
      <c r="G42" s="407">
        <f t="shared" si="0"/>
        <v>172.12799999999999</v>
      </c>
      <c r="H42" s="407">
        <v>-4.6143321155594492</v>
      </c>
      <c r="I42" s="407">
        <v>-25.832400000000007</v>
      </c>
      <c r="J42" s="407">
        <f t="shared" si="1"/>
        <v>-30.446732115559456</v>
      </c>
      <c r="K42" s="407">
        <v>77.218803258646489</v>
      </c>
      <c r="L42" s="407">
        <v>38.400578836297854</v>
      </c>
      <c r="M42" s="407">
        <f t="shared" si="2"/>
        <v>115.61938209494434</v>
      </c>
      <c r="N42" s="407">
        <v>78.239999999999995</v>
      </c>
      <c r="O42" s="407">
        <v>93.888000000000005</v>
      </c>
      <c r="P42" s="407">
        <f t="shared" si="3"/>
        <v>172.12799999999999</v>
      </c>
      <c r="Q42" s="407">
        <f t="shared" si="4"/>
        <v>-5.6355288569129556</v>
      </c>
      <c r="R42" s="407">
        <f t="shared" si="5"/>
        <v>-81.319821163702159</v>
      </c>
      <c r="S42" s="407">
        <f t="shared" si="6"/>
        <v>-86.955350020615114</v>
      </c>
      <c r="T42" s="433" t="s">
        <v>962</v>
      </c>
      <c r="U42" s="8">
        <v>1304</v>
      </c>
      <c r="V42" s="8">
        <v>1304</v>
      </c>
    </row>
    <row r="43" spans="1:22" ht="14.25">
      <c r="A43" s="383">
        <v>31</v>
      </c>
      <c r="B43" s="406" t="s">
        <v>935</v>
      </c>
      <c r="C43" s="9">
        <v>781</v>
      </c>
      <c r="D43" s="9">
        <v>781</v>
      </c>
      <c r="E43" s="407">
        <v>46.86</v>
      </c>
      <c r="F43" s="407">
        <v>56.231999999999999</v>
      </c>
      <c r="G43" s="407">
        <f t="shared" si="0"/>
        <v>103.092</v>
      </c>
      <c r="H43" s="407">
        <v>3.9863263991263338</v>
      </c>
      <c r="I43" s="407">
        <v>-1.7036000000000158</v>
      </c>
      <c r="J43" s="407">
        <f t="shared" si="1"/>
        <v>2.282726399126318</v>
      </c>
      <c r="K43" s="407">
        <v>46.218769895225144</v>
      </c>
      <c r="L43" s="407">
        <v>23.109730521382545</v>
      </c>
      <c r="M43" s="407">
        <f t="shared" si="2"/>
        <v>69.328500416607682</v>
      </c>
      <c r="N43" s="407">
        <v>46.83</v>
      </c>
      <c r="O43" s="407">
        <v>56.231999999999999</v>
      </c>
      <c r="P43" s="407">
        <f t="shared" si="3"/>
        <v>103.062</v>
      </c>
      <c r="Q43" s="407">
        <f t="shared" si="4"/>
        <v>3.3750962943514793</v>
      </c>
      <c r="R43" s="407">
        <f t="shared" si="5"/>
        <v>-34.82586947861747</v>
      </c>
      <c r="S43" s="407">
        <f t="shared" si="6"/>
        <v>-31.450773184265991</v>
      </c>
      <c r="T43" s="433" t="s">
        <v>962</v>
      </c>
      <c r="U43" s="8">
        <v>781</v>
      </c>
      <c r="V43" s="8">
        <v>781</v>
      </c>
    </row>
    <row r="44" spans="1:22" ht="14.25">
      <c r="A44" s="383">
        <v>32</v>
      </c>
      <c r="B44" s="406" t="s">
        <v>936</v>
      </c>
      <c r="C44" s="9">
        <v>1436</v>
      </c>
      <c r="D44" s="9">
        <v>1436</v>
      </c>
      <c r="E44" s="407">
        <v>86.16</v>
      </c>
      <c r="F44" s="407">
        <v>103.392</v>
      </c>
      <c r="G44" s="407">
        <f t="shared" si="0"/>
        <v>189.55199999999999</v>
      </c>
      <c r="H44" s="407">
        <v>-30.493932426791702</v>
      </c>
      <c r="I44" s="407">
        <v>-53.993599999999986</v>
      </c>
      <c r="J44" s="407">
        <f t="shared" si="1"/>
        <v>-84.487532426791688</v>
      </c>
      <c r="K44" s="407">
        <v>86.02237847678461</v>
      </c>
      <c r="L44" s="407">
        <v>133.14461658841941</v>
      </c>
      <c r="M44" s="407">
        <f t="shared" si="2"/>
        <v>219.16699506520402</v>
      </c>
      <c r="N44" s="407">
        <v>87.16</v>
      </c>
      <c r="O44" s="407">
        <v>103.392</v>
      </c>
      <c r="P44" s="407">
        <f t="shared" si="3"/>
        <v>190.55199999999999</v>
      </c>
      <c r="Q44" s="407">
        <f t="shared" si="4"/>
        <v>-31.631553950007088</v>
      </c>
      <c r="R44" s="407">
        <f t="shared" si="5"/>
        <v>-24.240983411580572</v>
      </c>
      <c r="S44" s="407">
        <f t="shared" si="6"/>
        <v>-55.872537361587661</v>
      </c>
      <c r="T44" s="433" t="s">
        <v>962</v>
      </c>
      <c r="U44" s="8">
        <v>1436</v>
      </c>
      <c r="V44" s="8">
        <v>1436</v>
      </c>
    </row>
    <row r="45" spans="1:22" ht="14.25">
      <c r="A45" s="420">
        <v>33</v>
      </c>
      <c r="B45" s="406" t="s">
        <v>937</v>
      </c>
      <c r="C45" s="9">
        <v>2689</v>
      </c>
      <c r="D45" s="9">
        <v>2689</v>
      </c>
      <c r="E45" s="407">
        <v>161.34</v>
      </c>
      <c r="F45" s="407">
        <v>193.608</v>
      </c>
      <c r="G45" s="407">
        <f t="shared" si="0"/>
        <v>354.94799999999998</v>
      </c>
      <c r="H45" s="407">
        <v>-3.1420280197281998</v>
      </c>
      <c r="I45" s="407">
        <v>-60.542399999999986</v>
      </c>
      <c r="J45" s="407">
        <f t="shared" si="1"/>
        <v>-63.684428019728188</v>
      </c>
      <c r="K45" s="407">
        <v>159.23417328412609</v>
      </c>
      <c r="L45" s="407">
        <v>72.285376376078545</v>
      </c>
      <c r="M45" s="407">
        <f t="shared" si="2"/>
        <v>231.51954966020463</v>
      </c>
      <c r="N45" s="407">
        <v>161.34</v>
      </c>
      <c r="O45" s="407">
        <v>193.608</v>
      </c>
      <c r="P45" s="407">
        <f t="shared" si="3"/>
        <v>354.94799999999998</v>
      </c>
      <c r="Q45" s="407">
        <f t="shared" si="4"/>
        <v>-5.2478547356021181</v>
      </c>
      <c r="R45" s="407">
        <f t="shared" si="5"/>
        <v>-181.86502362392145</v>
      </c>
      <c r="S45" s="407">
        <f t="shared" si="6"/>
        <v>-187.11287835952356</v>
      </c>
      <c r="T45" s="433" t="s">
        <v>962</v>
      </c>
      <c r="U45" s="8">
        <v>2689</v>
      </c>
      <c r="V45" s="8">
        <v>2689</v>
      </c>
    </row>
    <row r="46" spans="1:22">
      <c r="A46" s="577" t="s">
        <v>19</v>
      </c>
      <c r="B46" s="577"/>
      <c r="C46" s="9">
        <f>SUM(C13:C45)</f>
        <v>42423</v>
      </c>
      <c r="D46" s="9">
        <f t="shared" ref="D46:G46" si="7">SUM(D13:D45)</f>
        <v>42423</v>
      </c>
      <c r="E46" s="407">
        <f t="shared" si="7"/>
        <v>2616.9047</v>
      </c>
      <c r="F46" s="407">
        <f t="shared" si="7"/>
        <v>3137.9651999999996</v>
      </c>
      <c r="G46" s="407">
        <f t="shared" si="7"/>
        <v>5754.8699000000006</v>
      </c>
      <c r="H46" s="407">
        <f t="shared" ref="H46" si="8">SUM(H13:H45)</f>
        <v>54.747000000000043</v>
      </c>
      <c r="I46" s="407">
        <f t="shared" ref="I46:J46" si="9">SUM(I13:I45)</f>
        <v>-688.05880000000002</v>
      </c>
      <c r="J46" s="407">
        <f t="shared" si="9"/>
        <v>-633.31179999999983</v>
      </c>
      <c r="K46" s="407">
        <f t="shared" ref="K46:S46" si="10">SUM(K13:K45)</f>
        <v>2591.3639477915776</v>
      </c>
      <c r="L46" s="407">
        <f t="shared" si="10"/>
        <v>1965.7124748595261</v>
      </c>
      <c r="M46" s="407">
        <f t="shared" si="10"/>
        <v>4557.0764226511037</v>
      </c>
      <c r="N46" s="407">
        <f t="shared" si="10"/>
        <v>2625.6339999999996</v>
      </c>
      <c r="O46" s="407">
        <f t="shared" si="10"/>
        <v>3149.5967999999993</v>
      </c>
      <c r="P46" s="407">
        <f t="shared" si="10"/>
        <v>5775.2307999999994</v>
      </c>
      <c r="Q46" s="407">
        <f t="shared" si="10"/>
        <v>20.476947791577537</v>
      </c>
      <c r="R46" s="407">
        <f t="shared" si="10"/>
        <v>-1871.9431251404742</v>
      </c>
      <c r="S46" s="407">
        <f t="shared" si="10"/>
        <v>-1851.4661773488961</v>
      </c>
      <c r="T46" s="8">
        <f t="shared" ref="T46:U46" si="11">SUM(T13:T45)</f>
        <v>0</v>
      </c>
      <c r="U46" s="8">
        <f t="shared" si="11"/>
        <v>42423</v>
      </c>
      <c r="V46" s="8">
        <v>42423</v>
      </c>
    </row>
    <row r="49" spans="1:21">
      <c r="J49" s="532"/>
    </row>
    <row r="50" spans="1:21">
      <c r="A50" s="14" t="s">
        <v>12</v>
      </c>
      <c r="B50" s="14"/>
      <c r="C50" s="14"/>
      <c r="D50" s="14"/>
      <c r="E50" s="14"/>
      <c r="F50" s="14"/>
      <c r="G50" s="14"/>
      <c r="H50" s="466"/>
      <c r="I50" s="14"/>
      <c r="J50" s="14"/>
      <c r="K50" s="14"/>
      <c r="L50" s="14"/>
      <c r="M50" s="14"/>
      <c r="N50" s="15"/>
      <c r="O50" s="15"/>
      <c r="P50" s="617" t="s">
        <v>13</v>
      </c>
      <c r="Q50" s="617"/>
      <c r="U50" s="14"/>
    </row>
    <row r="51" spans="1:21">
      <c r="A51" s="617" t="s">
        <v>14</v>
      </c>
      <c r="B51" s="617"/>
      <c r="C51" s="617"/>
      <c r="D51" s="617"/>
      <c r="E51" s="617"/>
      <c r="F51" s="617"/>
      <c r="G51" s="617"/>
      <c r="H51" s="617"/>
      <c r="I51" s="617"/>
      <c r="J51" s="617"/>
      <c r="K51" s="617"/>
      <c r="L51" s="617"/>
      <c r="M51" s="617"/>
      <c r="N51" s="617"/>
      <c r="O51" s="617"/>
      <c r="P51" s="617"/>
      <c r="Q51" s="617"/>
    </row>
    <row r="52" spans="1:21">
      <c r="A52" s="617" t="s">
        <v>20</v>
      </c>
      <c r="B52" s="617"/>
      <c r="C52" s="617"/>
      <c r="D52" s="617"/>
      <c r="E52" s="617"/>
      <c r="F52" s="617"/>
      <c r="G52" s="617"/>
      <c r="H52" s="617"/>
      <c r="I52" s="617"/>
      <c r="J52" s="617"/>
      <c r="K52" s="617"/>
      <c r="L52" s="617"/>
      <c r="M52" s="617"/>
      <c r="N52" s="617"/>
      <c r="O52" s="617"/>
      <c r="P52" s="617"/>
      <c r="Q52" s="617"/>
    </row>
    <row r="53" spans="1:21">
      <c r="O53" s="601" t="s">
        <v>86</v>
      </c>
      <c r="P53" s="601"/>
      <c r="Q53" s="601"/>
    </row>
    <row r="54" spans="1:21">
      <c r="G54" s="532"/>
      <c r="I54" s="532"/>
    </row>
  </sheetData>
  <mergeCells count="24">
    <mergeCell ref="O53:Q53"/>
    <mergeCell ref="U10:U11"/>
    <mergeCell ref="T10:T11"/>
    <mergeCell ref="A10:A11"/>
    <mergeCell ref="B10:B11"/>
    <mergeCell ref="C10:C11"/>
    <mergeCell ref="P50:Q50"/>
    <mergeCell ref="A51:Q51"/>
    <mergeCell ref="A52:Q52"/>
    <mergeCell ref="D10:D11"/>
    <mergeCell ref="E10:G10"/>
    <mergeCell ref="H10:J10"/>
    <mergeCell ref="A46:B46"/>
    <mergeCell ref="P8:V8"/>
    <mergeCell ref="Q1:V1"/>
    <mergeCell ref="K10:M10"/>
    <mergeCell ref="N10:P10"/>
    <mergeCell ref="Q10:S10"/>
    <mergeCell ref="A3:Q3"/>
    <mergeCell ref="A4:P4"/>
    <mergeCell ref="A5:Q5"/>
    <mergeCell ref="A7:S7"/>
    <mergeCell ref="P9:V9"/>
    <mergeCell ref="V10:V11"/>
  </mergeCells>
  <printOptions horizontalCentered="1"/>
  <pageMargins left="1.03" right="0.70866141732283472" top="0.23622047244094491" bottom="0" header="0.31496062992125984" footer="0.31496062992125984"/>
  <pageSetup paperSize="9" scale="5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1"/>
  <sheetViews>
    <sheetView zoomScaleSheetLayoutView="100" workbookViewId="0">
      <selection activeCell="K1" sqref="K1:R1048576"/>
    </sheetView>
  </sheetViews>
  <sheetFormatPr defaultRowHeight="12.75"/>
  <cols>
    <col min="1" max="1" width="9.140625" style="15"/>
    <col min="2" max="2" width="17.140625" style="15" customWidth="1"/>
    <col min="3" max="3" width="16.5703125" style="15" customWidth="1"/>
    <col min="4" max="4" width="15.85546875" style="15" customWidth="1"/>
    <col min="5" max="5" width="18.85546875" style="15" customWidth="1"/>
    <col min="6" max="6" width="19" style="15" customWidth="1"/>
    <col min="7" max="7" width="22.5703125" style="15" customWidth="1"/>
    <col min="8" max="8" width="16.7109375" style="15" customWidth="1"/>
    <col min="9" max="9" width="30.140625" style="15" customWidth="1"/>
    <col min="10" max="16384" width="9.140625" style="15"/>
  </cols>
  <sheetData>
    <row r="1" spans="1:14" customFormat="1" ht="15">
      <c r="I1" s="40" t="s">
        <v>68</v>
      </c>
      <c r="J1" s="42"/>
    </row>
    <row r="2" spans="1:14" customFormat="1" ht="15">
      <c r="D2" s="44" t="s">
        <v>0</v>
      </c>
      <c r="E2" s="44"/>
      <c r="F2" s="44"/>
      <c r="G2" s="44"/>
      <c r="H2" s="44"/>
      <c r="I2" s="44"/>
      <c r="J2" s="44"/>
    </row>
    <row r="3" spans="1:14" customFormat="1" ht="20.25" customHeight="1">
      <c r="B3" s="168"/>
      <c r="C3" s="731" t="s">
        <v>753</v>
      </c>
      <c r="D3" s="731"/>
      <c r="E3" s="731"/>
      <c r="F3" s="731"/>
      <c r="G3" s="133"/>
      <c r="H3" s="133"/>
      <c r="I3" s="133"/>
      <c r="J3" s="43"/>
    </row>
    <row r="4" spans="1:14" customFormat="1" ht="10.5" customHeight="1"/>
    <row r="5" spans="1:14" ht="30.75" customHeight="1">
      <c r="A5" s="732" t="s">
        <v>826</v>
      </c>
      <c r="B5" s="732"/>
      <c r="C5" s="732"/>
      <c r="D5" s="732"/>
      <c r="E5" s="732"/>
      <c r="F5" s="732"/>
      <c r="G5" s="732"/>
      <c r="H5" s="732"/>
      <c r="I5" s="732"/>
    </row>
    <row r="7" spans="1:14" ht="0.75" customHeight="1"/>
    <row r="8" spans="1:14">
      <c r="A8" s="14" t="s">
        <v>960</v>
      </c>
      <c r="I8" s="32" t="s">
        <v>25</v>
      </c>
    </row>
    <row r="9" spans="1:14">
      <c r="D9" s="684" t="s">
        <v>961</v>
      </c>
      <c r="E9" s="684"/>
      <c r="F9" s="684"/>
      <c r="G9" s="684"/>
      <c r="H9" s="684"/>
      <c r="I9" s="684"/>
      <c r="M9" s="18"/>
      <c r="N9" s="21"/>
    </row>
    <row r="10" spans="1:14" ht="44.25" customHeight="1">
      <c r="A10" s="5" t="s">
        <v>2</v>
      </c>
      <c r="B10" s="5" t="s">
        <v>3</v>
      </c>
      <c r="C10" s="376" t="s">
        <v>863</v>
      </c>
      <c r="D10" s="376" t="s">
        <v>865</v>
      </c>
      <c r="E10" s="2" t="s">
        <v>117</v>
      </c>
      <c r="F10" s="5" t="s">
        <v>228</v>
      </c>
      <c r="G10" s="2" t="s">
        <v>719</v>
      </c>
      <c r="H10" s="2" t="s">
        <v>158</v>
      </c>
      <c r="I10" s="33" t="s">
        <v>866</v>
      </c>
    </row>
    <row r="11" spans="1:14" s="120" customFormat="1" ht="15.75" customHeight="1">
      <c r="A11" s="68">
        <v>1</v>
      </c>
      <c r="B11" s="67">
        <v>2</v>
      </c>
      <c r="C11" s="68">
        <v>3</v>
      </c>
      <c r="D11" s="67">
        <v>4</v>
      </c>
      <c r="E11" s="68">
        <v>5</v>
      </c>
      <c r="F11" s="67">
        <v>6</v>
      </c>
      <c r="G11" s="68">
        <v>7</v>
      </c>
      <c r="H11" s="67">
        <v>8</v>
      </c>
      <c r="I11" s="68">
        <v>9</v>
      </c>
    </row>
    <row r="12" spans="1:14" ht="15" customHeight="1">
      <c r="A12" s="17">
        <v>1</v>
      </c>
      <c r="B12" s="406" t="s">
        <v>905</v>
      </c>
      <c r="C12" s="415">
        <v>72.220427692948292</v>
      </c>
      <c r="D12" s="415">
        <v>17.561666975613775</v>
      </c>
      <c r="E12" s="417">
        <v>56.544006696761812</v>
      </c>
      <c r="F12" s="416">
        <v>0</v>
      </c>
      <c r="G12" s="416">
        <v>150</v>
      </c>
      <c r="H12" s="415">
        <v>19.799925727678637</v>
      </c>
      <c r="I12" s="415">
        <f>D12+E12+F12-H12</f>
        <v>54.305747944696947</v>
      </c>
    </row>
    <row r="13" spans="1:14" ht="74.25" hidden="1" customHeight="1">
      <c r="A13" s="17">
        <v>2</v>
      </c>
      <c r="B13" s="406" t="s">
        <v>906</v>
      </c>
      <c r="C13" s="415">
        <v>87.137498138942064</v>
      </c>
      <c r="D13" s="415">
        <v>29.692145431702095</v>
      </c>
      <c r="E13" s="415">
        <v>68.223125169729499</v>
      </c>
      <c r="F13" s="416">
        <v>0</v>
      </c>
      <c r="G13" s="416">
        <v>150</v>
      </c>
      <c r="H13" s="415">
        <v>26.161493303266425</v>
      </c>
      <c r="I13" s="415">
        <f t="shared" ref="I13:I44" si="0">D13+E13+F13-H13</f>
        <v>71.753777298165161</v>
      </c>
    </row>
    <row r="14" spans="1:14" ht="12" customHeight="1">
      <c r="A14" s="17">
        <v>2</v>
      </c>
      <c r="B14" s="406" t="s">
        <v>907</v>
      </c>
      <c r="C14" s="415">
        <v>72.136519171689571</v>
      </c>
      <c r="D14" s="415">
        <v>14.37966942659417</v>
      </c>
      <c r="E14" s="415">
        <v>56.478311655351362</v>
      </c>
      <c r="F14" s="416">
        <v>0</v>
      </c>
      <c r="G14" s="416">
        <v>150</v>
      </c>
      <c r="H14" s="415">
        <v>18.932190925602097</v>
      </c>
      <c r="I14" s="415">
        <f t="shared" si="0"/>
        <v>51.925790156343425</v>
      </c>
    </row>
    <row r="15" spans="1:14" ht="14.25">
      <c r="A15" s="17">
        <v>3</v>
      </c>
      <c r="B15" s="406" t="s">
        <v>908</v>
      </c>
      <c r="C15" s="415">
        <v>81.973094576272914</v>
      </c>
      <c r="D15" s="415">
        <v>10.181650189487561</v>
      </c>
      <c r="E15" s="415">
        <v>64.179725276365843</v>
      </c>
      <c r="F15" s="416">
        <v>0</v>
      </c>
      <c r="G15" s="416">
        <v>150</v>
      </c>
      <c r="H15" s="415">
        <v>19.868245415880622</v>
      </c>
      <c r="I15" s="415">
        <f t="shared" si="0"/>
        <v>54.493130049972777</v>
      </c>
    </row>
    <row r="16" spans="1:14" ht="15.75" customHeight="1">
      <c r="A16" s="17">
        <v>4</v>
      </c>
      <c r="B16" s="406" t="s">
        <v>909</v>
      </c>
      <c r="C16" s="415">
        <v>148.27141369819887</v>
      </c>
      <c r="D16" s="415">
        <v>39.970409972812654</v>
      </c>
      <c r="E16" s="415">
        <v>116.08709719546441</v>
      </c>
      <c r="F16" s="416">
        <v>0</v>
      </c>
      <c r="G16" s="416">
        <v>150</v>
      </c>
      <c r="H16" s="415">
        <v>41.696227806244153</v>
      </c>
      <c r="I16" s="415">
        <f t="shared" si="0"/>
        <v>114.3612793620329</v>
      </c>
    </row>
    <row r="17" spans="1:9" ht="12.75" customHeight="1">
      <c r="A17" s="17">
        <v>5</v>
      </c>
      <c r="B17" s="406" t="s">
        <v>910</v>
      </c>
      <c r="C17" s="415">
        <v>61.354353199851722</v>
      </c>
      <c r="D17" s="415">
        <v>13.602561377492172</v>
      </c>
      <c r="E17" s="415">
        <v>48.036560693847086</v>
      </c>
      <c r="F17" s="416">
        <v>0</v>
      </c>
      <c r="G17" s="416">
        <v>150</v>
      </c>
      <c r="H17" s="415">
        <v>16.469049918195157</v>
      </c>
      <c r="I17" s="415">
        <f t="shared" si="0"/>
        <v>45.170072153144105</v>
      </c>
    </row>
    <row r="18" spans="1:9" ht="12.75" customHeight="1">
      <c r="A18" s="17">
        <v>6</v>
      </c>
      <c r="B18" s="406" t="s">
        <v>911</v>
      </c>
      <c r="C18" s="415">
        <v>93.266138606923235</v>
      </c>
      <c r="D18" s="415">
        <v>12.800504407645409</v>
      </c>
      <c r="E18" s="415">
        <v>73.021461301674194</v>
      </c>
      <c r="F18" s="416">
        <v>0</v>
      </c>
      <c r="G18" s="416">
        <v>150</v>
      </c>
      <c r="H18" s="415">
        <v>22.930343422292484</v>
      </c>
      <c r="I18" s="415">
        <f t="shared" si="0"/>
        <v>62.891622287027118</v>
      </c>
    </row>
    <row r="19" spans="1:9" ht="14.25">
      <c r="A19" s="17">
        <v>7</v>
      </c>
      <c r="B19" s="406" t="s">
        <v>912</v>
      </c>
      <c r="C19" s="415">
        <v>57.81755372186197</v>
      </c>
      <c r="D19" s="415">
        <v>2.3086165348492322</v>
      </c>
      <c r="E19" s="417">
        <v>45.267471396580525</v>
      </c>
      <c r="F19" s="416">
        <v>0</v>
      </c>
      <c r="G19" s="416">
        <v>150</v>
      </c>
      <c r="H19" s="417">
        <v>12.711617893394417</v>
      </c>
      <c r="I19" s="415">
        <f t="shared" si="0"/>
        <v>34.864470038035336</v>
      </c>
    </row>
    <row r="20" spans="1:9" ht="14.25">
      <c r="A20" s="17">
        <v>8</v>
      </c>
      <c r="B20" s="406" t="s">
        <v>913</v>
      </c>
      <c r="C20" s="415">
        <v>37.587699107809335</v>
      </c>
      <c r="D20" s="415">
        <v>8.8202331520843646</v>
      </c>
      <c r="E20" s="415">
        <v>29.428780442896244</v>
      </c>
      <c r="F20" s="416">
        <v>0</v>
      </c>
      <c r="G20" s="416">
        <v>150</v>
      </c>
      <c r="H20" s="415">
        <v>10.219563372242792</v>
      </c>
      <c r="I20" s="415">
        <f t="shared" si="0"/>
        <v>28.029450222737818</v>
      </c>
    </row>
    <row r="21" spans="1:9" ht="14.25">
      <c r="A21" s="17">
        <v>9</v>
      </c>
      <c r="B21" s="406" t="s">
        <v>914</v>
      </c>
      <c r="C21" s="415">
        <v>44.729088564014816</v>
      </c>
      <c r="D21" s="415">
        <v>12.142031121272037</v>
      </c>
      <c r="E21" s="415">
        <v>35.02003469235418</v>
      </c>
      <c r="F21" s="416">
        <v>0</v>
      </c>
      <c r="G21" s="416">
        <v>150</v>
      </c>
      <c r="H21" s="415">
        <v>12.600997386544046</v>
      </c>
      <c r="I21" s="415">
        <f t="shared" si="0"/>
        <v>34.561068427082169</v>
      </c>
    </row>
    <row r="22" spans="1:9" ht="14.25">
      <c r="A22" s="17">
        <v>10</v>
      </c>
      <c r="B22" s="406" t="s">
        <v>915</v>
      </c>
      <c r="C22" s="415">
        <v>57.592691526473729</v>
      </c>
      <c r="D22" s="415">
        <v>8.3554914318668647</v>
      </c>
      <c r="E22" s="415">
        <v>45.091418583158564</v>
      </c>
      <c r="F22" s="416">
        <v>0</v>
      </c>
      <c r="G22" s="416">
        <v>150</v>
      </c>
      <c r="H22" s="415">
        <v>14.280213595385066</v>
      </c>
      <c r="I22" s="415">
        <f t="shared" si="0"/>
        <v>39.166696419640367</v>
      </c>
    </row>
    <row r="23" spans="1:9" ht="14.25">
      <c r="A23" s="17">
        <v>11</v>
      </c>
      <c r="B23" s="406" t="s">
        <v>916</v>
      </c>
      <c r="C23" s="415">
        <v>39.663921444566874</v>
      </c>
      <c r="D23" s="415">
        <v>10.387362518536825</v>
      </c>
      <c r="E23" s="415">
        <v>31.054330629509824</v>
      </c>
      <c r="F23" s="416">
        <v>0</v>
      </c>
      <c r="G23" s="416">
        <v>150</v>
      </c>
      <c r="H23" s="415">
        <v>11.072599514960572</v>
      </c>
      <c r="I23" s="415">
        <f t="shared" si="0"/>
        <v>30.369093633086081</v>
      </c>
    </row>
    <row r="24" spans="1:9" ht="14.25">
      <c r="A24" s="19">
        <v>12</v>
      </c>
      <c r="B24" s="406" t="s">
        <v>917</v>
      </c>
      <c r="C24" s="415">
        <v>47.192617465000431</v>
      </c>
      <c r="D24" s="415">
        <v>14.5927320192783</v>
      </c>
      <c r="E24" s="415">
        <v>36.948821313048732</v>
      </c>
      <c r="F24" s="416">
        <v>0</v>
      </c>
      <c r="G24" s="416">
        <v>150</v>
      </c>
      <c r="H24" s="415">
        <v>13.771130836500067</v>
      </c>
      <c r="I24" s="415">
        <f t="shared" si="0"/>
        <v>37.770422495826963</v>
      </c>
    </row>
    <row r="25" spans="1:9" ht="14.25">
      <c r="A25" s="17">
        <v>13</v>
      </c>
      <c r="B25" s="406" t="s">
        <v>918</v>
      </c>
      <c r="C25" s="415">
        <v>75.328519415429767</v>
      </c>
      <c r="D25" s="415">
        <v>8.0618681001812469</v>
      </c>
      <c r="E25" s="415">
        <v>58.977445057405895</v>
      </c>
      <c r="F25" s="416">
        <v>0</v>
      </c>
      <c r="G25" s="416">
        <v>150</v>
      </c>
      <c r="H25" s="415">
        <v>17.911900068855594</v>
      </c>
      <c r="I25" s="415">
        <f t="shared" si="0"/>
        <v>49.127413088731551</v>
      </c>
    </row>
    <row r="26" spans="1:9" ht="14.25">
      <c r="A26" s="17">
        <v>14</v>
      </c>
      <c r="B26" s="406" t="s">
        <v>919</v>
      </c>
      <c r="C26" s="415">
        <v>63.651171197018243</v>
      </c>
      <c r="D26" s="415">
        <v>9.9734999588070501</v>
      </c>
      <c r="E26" s="415">
        <v>49.834823268048197</v>
      </c>
      <c r="F26" s="416">
        <v>0</v>
      </c>
      <c r="G26" s="416">
        <v>150</v>
      </c>
      <c r="H26" s="415">
        <v>15.979887896628973</v>
      </c>
      <c r="I26" s="415">
        <f t="shared" si="0"/>
        <v>43.828435330226277</v>
      </c>
    </row>
    <row r="27" spans="1:9" s="388" customFormat="1" ht="14.25">
      <c r="A27" s="19">
        <v>15</v>
      </c>
      <c r="B27" s="406" t="s">
        <v>920</v>
      </c>
      <c r="C27" s="415">
        <v>33.826195454245401</v>
      </c>
      <c r="D27" s="415">
        <v>6.5806658840006609</v>
      </c>
      <c r="E27" s="415">
        <v>26.48376205168308</v>
      </c>
      <c r="F27" s="416">
        <v>0</v>
      </c>
      <c r="G27" s="416">
        <v>150</v>
      </c>
      <c r="H27" s="415">
        <v>8.8343197613864159</v>
      </c>
      <c r="I27" s="415">
        <f t="shared" si="0"/>
        <v>24.230108174297321</v>
      </c>
    </row>
    <row r="28" spans="1:9" s="388" customFormat="1" ht="14.25">
      <c r="A28" s="383">
        <v>16</v>
      </c>
      <c r="B28" s="406" t="s">
        <v>921</v>
      </c>
      <c r="C28" s="415">
        <v>92.880412240835625</v>
      </c>
      <c r="D28" s="415">
        <v>11.265755066732577</v>
      </c>
      <c r="E28" s="415">
        <v>72.719462062346707</v>
      </c>
      <c r="F28" s="416">
        <v>0</v>
      </c>
      <c r="G28" s="416">
        <v>150</v>
      </c>
      <c r="H28" s="415">
        <v>22.439591720473274</v>
      </c>
      <c r="I28" s="415">
        <f t="shared" si="0"/>
        <v>61.545625408606014</v>
      </c>
    </row>
    <row r="29" spans="1:9" s="388" customFormat="1" ht="14.25">
      <c r="A29" s="383">
        <v>17</v>
      </c>
      <c r="B29" s="406" t="s">
        <v>922</v>
      </c>
      <c r="C29" s="415">
        <v>38.019883299226635</v>
      </c>
      <c r="D29" s="415">
        <v>3.7244461608172674</v>
      </c>
      <c r="E29" s="415">
        <v>29.767153207976399</v>
      </c>
      <c r="F29" s="416">
        <v>0</v>
      </c>
      <c r="G29" s="416">
        <v>150</v>
      </c>
      <c r="H29" s="415">
        <v>8.9484535682789303</v>
      </c>
      <c r="I29" s="415">
        <f t="shared" si="0"/>
        <v>24.543145800514736</v>
      </c>
    </row>
    <row r="30" spans="1:9" s="388" customFormat="1" ht="14.25">
      <c r="A30" s="19">
        <v>18</v>
      </c>
      <c r="B30" s="406" t="s">
        <v>923</v>
      </c>
      <c r="C30" s="415">
        <v>83.52611330872233</v>
      </c>
      <c r="D30" s="415">
        <v>10.329958910034598</v>
      </c>
      <c r="E30" s="415">
        <v>65.395640280098092</v>
      </c>
      <c r="F30" s="416">
        <v>0</v>
      </c>
      <c r="G30" s="416">
        <v>150</v>
      </c>
      <c r="H30" s="415">
        <v>20.232745555722634</v>
      </c>
      <c r="I30" s="415">
        <f t="shared" si="0"/>
        <v>55.492853634410068</v>
      </c>
    </row>
    <row r="31" spans="1:9" s="388" customFormat="1" ht="14.25">
      <c r="A31" s="383">
        <v>19</v>
      </c>
      <c r="B31" s="406" t="s">
        <v>924</v>
      </c>
      <c r="C31" s="415">
        <v>46.224904123779396</v>
      </c>
      <c r="D31" s="415">
        <v>9.3077358296259671</v>
      </c>
      <c r="E31" s="415">
        <v>36.191163246010028</v>
      </c>
      <c r="F31" s="416">
        <v>0</v>
      </c>
      <c r="G31" s="416">
        <v>150</v>
      </c>
      <c r="H31" s="415">
        <v>12.156624152309117</v>
      </c>
      <c r="I31" s="415">
        <f t="shared" si="0"/>
        <v>33.342274923326883</v>
      </c>
    </row>
    <row r="32" spans="1:9" s="388" customFormat="1" ht="14.25">
      <c r="A32" s="383">
        <v>20</v>
      </c>
      <c r="B32" s="406" t="s">
        <v>925</v>
      </c>
      <c r="C32" s="415">
        <v>37.066233721455731</v>
      </c>
      <c r="D32" s="415">
        <v>5.1427609573241053</v>
      </c>
      <c r="E32" s="415">
        <v>29.020506174243767</v>
      </c>
      <c r="F32" s="416">
        <v>0</v>
      </c>
      <c r="G32" s="416">
        <v>150</v>
      </c>
      <c r="H32" s="415">
        <v>9.1279131313267019</v>
      </c>
      <c r="I32" s="415">
        <f t="shared" si="0"/>
        <v>25.035354000241171</v>
      </c>
    </row>
    <row r="33" spans="1:10" s="388" customFormat="1" ht="14.25">
      <c r="A33" s="19">
        <v>21</v>
      </c>
      <c r="B33" s="406" t="s">
        <v>926</v>
      </c>
      <c r="C33" s="415">
        <v>90.814145152363011</v>
      </c>
      <c r="D33" s="415">
        <v>24.116314260998525</v>
      </c>
      <c r="E33" s="415">
        <v>71.101706202680134</v>
      </c>
      <c r="F33" s="416">
        <v>0</v>
      </c>
      <c r="G33" s="416">
        <v>150</v>
      </c>
      <c r="H33" s="415">
        <v>25.440828477620464</v>
      </c>
      <c r="I33" s="415">
        <f t="shared" si="0"/>
        <v>69.777191986058199</v>
      </c>
    </row>
    <row r="34" spans="1:10" s="388" customFormat="1" ht="14.25">
      <c r="A34" s="383">
        <v>22</v>
      </c>
      <c r="B34" s="406" t="s">
        <v>927</v>
      </c>
      <c r="C34" s="415">
        <v>47.722141861870405</v>
      </c>
      <c r="D34" s="415">
        <v>11.246803324270884</v>
      </c>
      <c r="E34" s="415">
        <v>37.363405274944022</v>
      </c>
      <c r="F34" s="416">
        <v>0</v>
      </c>
      <c r="G34" s="416">
        <v>150</v>
      </c>
      <c r="H34" s="415">
        <v>12.98791944226268</v>
      </c>
      <c r="I34" s="415">
        <f t="shared" si="0"/>
        <v>35.622289156952228</v>
      </c>
    </row>
    <row r="35" spans="1:10" s="388" customFormat="1" ht="14.25">
      <c r="A35" s="383">
        <v>23</v>
      </c>
      <c r="B35" s="406" t="s">
        <v>928</v>
      </c>
      <c r="C35" s="415">
        <v>36.197598803641881</v>
      </c>
      <c r="D35" s="415">
        <v>1.7751623002142018</v>
      </c>
      <c r="E35" s="415">
        <v>28.340420218249029</v>
      </c>
      <c r="F35" s="416">
        <v>0</v>
      </c>
      <c r="G35" s="416">
        <v>150</v>
      </c>
      <c r="H35" s="415">
        <v>8.0464324465567483</v>
      </c>
      <c r="I35" s="415">
        <f t="shared" si="0"/>
        <v>22.069150071906485</v>
      </c>
    </row>
    <row r="36" spans="1:10" s="388" customFormat="1" ht="14.25">
      <c r="A36" s="19">
        <v>24</v>
      </c>
      <c r="B36" s="406" t="s">
        <v>929</v>
      </c>
      <c r="C36" s="415">
        <v>91.55668025856771</v>
      </c>
      <c r="D36" s="415">
        <v>6.2467088894381284</v>
      </c>
      <c r="E36" s="415">
        <v>71.683064017346169</v>
      </c>
      <c r="F36" s="416">
        <v>0</v>
      </c>
      <c r="G36" s="416">
        <v>150</v>
      </c>
      <c r="H36" s="415">
        <v>20.821667749096765</v>
      </c>
      <c r="I36" s="415">
        <f t="shared" si="0"/>
        <v>57.108105157687532</v>
      </c>
    </row>
    <row r="37" spans="1:10" s="388" customFormat="1" ht="14.25">
      <c r="A37" s="383">
        <v>25</v>
      </c>
      <c r="B37" s="406" t="s">
        <v>930</v>
      </c>
      <c r="C37" s="415">
        <v>64.55299027578188</v>
      </c>
      <c r="D37" s="415">
        <v>6.3929042057999688</v>
      </c>
      <c r="E37" s="415">
        <v>50.540890313866285</v>
      </c>
      <c r="F37" s="416">
        <v>0</v>
      </c>
      <c r="G37" s="416">
        <v>150</v>
      </c>
      <c r="H37" s="415">
        <v>15.211856893280324</v>
      </c>
      <c r="I37" s="415">
        <f t="shared" si="0"/>
        <v>41.721937626385923</v>
      </c>
    </row>
    <row r="38" spans="1:10" s="388" customFormat="1" ht="14.25">
      <c r="A38" s="383">
        <v>26</v>
      </c>
      <c r="B38" s="406" t="s">
        <v>931</v>
      </c>
      <c r="C38" s="415">
        <v>45.711181708314079</v>
      </c>
      <c r="D38" s="415">
        <v>9.767079111056189</v>
      </c>
      <c r="E38" s="415">
        <v>35.788951231649662</v>
      </c>
      <c r="F38" s="416">
        <v>0</v>
      </c>
      <c r="G38" s="416">
        <v>150</v>
      </c>
      <c r="H38" s="415">
        <v>12.171888770909204</v>
      </c>
      <c r="I38" s="415">
        <f t="shared" si="0"/>
        <v>33.384141571796647</v>
      </c>
    </row>
    <row r="39" spans="1:10" s="388" customFormat="1" ht="14.25">
      <c r="A39" s="19">
        <v>27</v>
      </c>
      <c r="B39" s="406" t="s">
        <v>932</v>
      </c>
      <c r="C39" s="415">
        <v>48.442870233736684</v>
      </c>
      <c r="D39" s="415">
        <v>11.059779102817595</v>
      </c>
      <c r="E39" s="415">
        <v>37.927689802011869</v>
      </c>
      <c r="F39" s="416">
        <v>0</v>
      </c>
      <c r="G39" s="416">
        <v>150</v>
      </c>
      <c r="H39" s="415">
        <v>13.088717743674708</v>
      </c>
      <c r="I39" s="415">
        <f t="shared" si="0"/>
        <v>35.898751161154756</v>
      </c>
    </row>
    <row r="40" spans="1:10" s="388" customFormat="1" ht="14.25">
      <c r="A40" s="383">
        <v>28</v>
      </c>
      <c r="B40" s="406" t="s">
        <v>933</v>
      </c>
      <c r="C40" s="415">
        <v>33.254321747210945</v>
      </c>
      <c r="D40" s="415">
        <v>4.9636858419838497</v>
      </c>
      <c r="E40" s="415">
        <v>26.036021270394194</v>
      </c>
      <c r="F40" s="416">
        <v>0</v>
      </c>
      <c r="G40" s="416">
        <v>150</v>
      </c>
      <c r="H40" s="415">
        <v>8.2826572917814243</v>
      </c>
      <c r="I40" s="415">
        <f t="shared" si="0"/>
        <v>22.717049820596621</v>
      </c>
    </row>
    <row r="41" spans="1:10" s="388" customFormat="1" ht="14.25">
      <c r="A41" s="383">
        <v>29</v>
      </c>
      <c r="B41" s="406" t="s">
        <v>934</v>
      </c>
      <c r="C41" s="415">
        <v>52.248145375791516</v>
      </c>
      <c r="D41" s="415">
        <v>13.359219908551657</v>
      </c>
      <c r="E41" s="415">
        <v>40.906978487896772</v>
      </c>
      <c r="F41" s="416">
        <v>0</v>
      </c>
      <c r="G41" s="416">
        <v>150</v>
      </c>
      <c r="H41" s="415">
        <v>14.499115176031143</v>
      </c>
      <c r="I41" s="415">
        <f t="shared" si="0"/>
        <v>39.767083220417291</v>
      </c>
    </row>
    <row r="42" spans="1:10" s="388" customFormat="1" ht="14.25">
      <c r="A42" s="19">
        <v>30</v>
      </c>
      <c r="B42" s="406" t="s">
        <v>935</v>
      </c>
      <c r="C42" s="415">
        <v>36.592648338758238</v>
      </c>
      <c r="D42" s="415">
        <v>8.2433353929807236</v>
      </c>
      <c r="E42" s="415">
        <v>28.649718906622113</v>
      </c>
      <c r="F42" s="416">
        <v>0</v>
      </c>
      <c r="G42" s="416">
        <v>150</v>
      </c>
      <c r="H42" s="415">
        <v>9.8572713639826546</v>
      </c>
      <c r="I42" s="415">
        <f t="shared" si="0"/>
        <v>27.035782935620183</v>
      </c>
    </row>
    <row r="43" spans="1:10" ht="14.25">
      <c r="A43" s="383">
        <v>31</v>
      </c>
      <c r="B43" s="406" t="s">
        <v>936</v>
      </c>
      <c r="C43" s="415">
        <v>39.933819286958375</v>
      </c>
      <c r="D43" s="415">
        <v>6.7043943606854501</v>
      </c>
      <c r="E43" s="415">
        <v>31.265643493406319</v>
      </c>
      <c r="F43" s="416">
        <v>0</v>
      </c>
      <c r="G43" s="416">
        <v>150</v>
      </c>
      <c r="H43" s="415">
        <v>10.145025233991142</v>
      </c>
      <c r="I43" s="415">
        <f t="shared" si="0"/>
        <v>27.82501262010063</v>
      </c>
    </row>
    <row r="44" spans="1:10" ht="14.25">
      <c r="A44" s="383">
        <v>32</v>
      </c>
      <c r="B44" s="406" t="s">
        <v>937</v>
      </c>
      <c r="C44" s="415">
        <v>116.10648054902478</v>
      </c>
      <c r="D44" s="415">
        <v>33.172847874443903</v>
      </c>
      <c r="E44" s="415">
        <v>90.903997988127813</v>
      </c>
      <c r="F44" s="416">
        <v>0</v>
      </c>
      <c r="G44" s="416">
        <v>150</v>
      </c>
      <c r="H44" s="415">
        <v>33.151474251010555</v>
      </c>
      <c r="I44" s="415">
        <f t="shared" si="0"/>
        <v>90.925371611561161</v>
      </c>
    </row>
    <row r="45" spans="1:10">
      <c r="A45" s="3" t="s">
        <v>19</v>
      </c>
      <c r="B45" s="18"/>
      <c r="C45" s="415">
        <f>SUM(C12:C44)</f>
        <v>2074.5994732672862</v>
      </c>
      <c r="D45" s="415">
        <f>SUM(D12:D44)</f>
        <v>396.23000000000008</v>
      </c>
      <c r="E45" s="415">
        <f>SUM(E12:E44)</f>
        <v>1624.2795876017492</v>
      </c>
      <c r="F45" s="416">
        <v>0</v>
      </c>
      <c r="G45" s="416">
        <v>150</v>
      </c>
      <c r="H45" s="415">
        <f>SUM(H12:H44)</f>
        <v>539.84988981336608</v>
      </c>
      <c r="I45" s="415">
        <f>SUM(I12:I44)</f>
        <v>1480.6596977883828</v>
      </c>
    </row>
    <row r="46" spans="1:10">
      <c r="E46" s="30"/>
      <c r="F46" s="30"/>
      <c r="G46" s="30"/>
      <c r="H46" s="21"/>
      <c r="I46" s="21"/>
    </row>
    <row r="47" spans="1:10">
      <c r="E47" s="11"/>
      <c r="F47" s="11"/>
      <c r="G47" s="11"/>
      <c r="H47" s="30"/>
      <c r="I47" s="21"/>
    </row>
    <row r="48" spans="1:10">
      <c r="A48" s="35" t="s">
        <v>12</v>
      </c>
      <c r="D48" s="413"/>
      <c r="E48" s="35"/>
      <c r="F48" s="35"/>
      <c r="G48" s="35"/>
      <c r="I48" s="613" t="s">
        <v>13</v>
      </c>
      <c r="J48" s="613"/>
    </row>
    <row r="49" spans="5:10">
      <c r="E49" s="617" t="s">
        <v>14</v>
      </c>
      <c r="F49" s="617"/>
      <c r="G49" s="617"/>
      <c r="H49" s="617"/>
      <c r="I49" s="617"/>
    </row>
    <row r="50" spans="5:10">
      <c r="E50" s="617" t="s">
        <v>20</v>
      </c>
      <c r="F50" s="617"/>
      <c r="G50" s="617"/>
      <c r="H50" s="617"/>
      <c r="I50" s="617"/>
    </row>
    <row r="51" spans="5:10">
      <c r="I51" s="600" t="s">
        <v>86</v>
      </c>
      <c r="J51" s="600"/>
    </row>
  </sheetData>
  <mergeCells count="7">
    <mergeCell ref="C3:F3"/>
    <mergeCell ref="I51:J51"/>
    <mergeCell ref="D9:I9"/>
    <mergeCell ref="E49:I49"/>
    <mergeCell ref="E50:I50"/>
    <mergeCell ref="A5:I5"/>
    <mergeCell ref="I48:J48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8" orientation="landscape" r:id="rId1"/>
  <colBreaks count="1" manualBreakCount="1">
    <brk id="9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2"/>
  <sheetViews>
    <sheetView topLeftCell="A11" zoomScaleSheetLayoutView="81" workbookViewId="0">
      <selection activeCell="C26" sqref="C26"/>
    </sheetView>
  </sheetViews>
  <sheetFormatPr defaultRowHeight="12.75"/>
  <cols>
    <col min="1" max="1" width="4.42578125" style="15" customWidth="1"/>
    <col min="2" max="2" width="37.28515625" style="15" customWidth="1"/>
    <col min="3" max="3" width="12.28515625" style="15" customWidth="1"/>
    <col min="4" max="5" width="15.140625" style="15" customWidth="1"/>
    <col min="6" max="6" width="15.85546875" style="15" customWidth="1"/>
    <col min="7" max="7" width="12.5703125" style="15" customWidth="1"/>
    <col min="8" max="8" width="30.28515625" style="15" customWidth="1"/>
    <col min="9" max="16384" width="9.140625" style="15"/>
  </cols>
  <sheetData>
    <row r="1" spans="1:20" customFormat="1" ht="15">
      <c r="D1" s="35"/>
      <c r="E1" s="35"/>
      <c r="F1" s="35"/>
      <c r="G1" s="15"/>
      <c r="H1" s="40" t="s">
        <v>69</v>
      </c>
      <c r="I1" s="35"/>
      <c r="J1" s="15"/>
      <c r="L1" s="15"/>
      <c r="M1" s="42"/>
      <c r="N1" s="42"/>
    </row>
    <row r="2" spans="1:20" customFormat="1" ht="15">
      <c r="A2" s="694" t="s">
        <v>0</v>
      </c>
      <c r="B2" s="694"/>
      <c r="C2" s="694"/>
      <c r="D2" s="694"/>
      <c r="E2" s="694"/>
      <c r="F2" s="694"/>
      <c r="G2" s="694"/>
      <c r="H2" s="694"/>
      <c r="I2" s="44"/>
      <c r="J2" s="44"/>
      <c r="K2" s="44"/>
      <c r="L2" s="44"/>
      <c r="M2" s="44"/>
      <c r="N2" s="44"/>
    </row>
    <row r="3" spans="1:20" customFormat="1" ht="20.25">
      <c r="A3" s="598" t="s">
        <v>753</v>
      </c>
      <c r="B3" s="598"/>
      <c r="C3" s="598"/>
      <c r="D3" s="598"/>
      <c r="E3" s="598"/>
      <c r="F3" s="598"/>
      <c r="G3" s="598"/>
      <c r="H3" s="598"/>
      <c r="I3" s="43"/>
      <c r="J3" s="43"/>
      <c r="K3" s="43"/>
      <c r="L3" s="43"/>
      <c r="M3" s="43"/>
      <c r="N3" s="43"/>
    </row>
    <row r="4" spans="1:20" customFormat="1" ht="10.5" customHeight="1"/>
    <row r="5" spans="1:20" ht="19.5" customHeight="1">
      <c r="A5" s="599" t="s">
        <v>827</v>
      </c>
      <c r="B5" s="694"/>
      <c r="C5" s="694"/>
      <c r="D5" s="694"/>
      <c r="E5" s="694"/>
      <c r="F5" s="694"/>
      <c r="G5" s="694"/>
      <c r="H5" s="694"/>
    </row>
    <row r="7" spans="1:20" s="13" customFormat="1" ht="15.75" hidden="1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20" s="13" customFormat="1" ht="15.75">
      <c r="A8" s="600" t="s">
        <v>948</v>
      </c>
      <c r="B8" s="600"/>
      <c r="C8" s="15"/>
      <c r="D8" s="15"/>
      <c r="E8" s="15"/>
      <c r="F8" s="15"/>
      <c r="G8" s="15"/>
      <c r="H8" s="32" t="s">
        <v>29</v>
      </c>
      <c r="I8" s="15"/>
    </row>
    <row r="9" spans="1:20" s="13" customFormat="1" ht="15.75">
      <c r="A9" s="14"/>
      <c r="B9" s="15"/>
      <c r="C9" s="15"/>
      <c r="D9" s="106"/>
      <c r="E9" s="106"/>
      <c r="G9" s="684" t="s">
        <v>961</v>
      </c>
      <c r="H9" s="684"/>
      <c r="J9" s="118"/>
      <c r="K9" s="118"/>
      <c r="L9" s="118"/>
      <c r="S9" s="129"/>
      <c r="T9" s="129"/>
    </row>
    <row r="10" spans="1:20" s="36" customFormat="1" ht="55.5" customHeight="1">
      <c r="A10" s="38"/>
      <c r="B10" s="5" t="s">
        <v>30</v>
      </c>
      <c r="C10" s="374" t="s">
        <v>867</v>
      </c>
      <c r="D10" s="374" t="s">
        <v>835</v>
      </c>
      <c r="E10" s="5" t="s">
        <v>227</v>
      </c>
      <c r="F10" s="5" t="s">
        <v>228</v>
      </c>
      <c r="G10" s="5" t="s">
        <v>75</v>
      </c>
      <c r="H10" s="547" t="s">
        <v>1001</v>
      </c>
    </row>
    <row r="11" spans="1:20" s="36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>
      <c r="A12" s="29" t="s">
        <v>31</v>
      </c>
      <c r="B12" s="29" t="s">
        <v>32</v>
      </c>
      <c r="C12" s="568">
        <v>150</v>
      </c>
      <c r="D12" s="568">
        <v>14.94</v>
      </c>
      <c r="E12" s="568">
        <v>150</v>
      </c>
      <c r="F12" s="568">
        <v>0</v>
      </c>
      <c r="G12" s="460"/>
      <c r="H12" s="568">
        <v>14.98</v>
      </c>
    </row>
    <row r="13" spans="1:20" ht="20.25" customHeight="1">
      <c r="A13" s="18"/>
      <c r="B13" s="18" t="s">
        <v>33</v>
      </c>
      <c r="C13" s="568"/>
      <c r="D13" s="568"/>
      <c r="E13" s="568"/>
      <c r="F13" s="568"/>
      <c r="G13" s="460">
        <v>100.23</v>
      </c>
      <c r="H13" s="568"/>
    </row>
    <row r="14" spans="1:20" ht="17.25" customHeight="1">
      <c r="A14" s="18"/>
      <c r="B14" s="18" t="s">
        <v>192</v>
      </c>
      <c r="C14" s="568"/>
      <c r="D14" s="568"/>
      <c r="E14" s="568"/>
      <c r="F14" s="568"/>
      <c r="G14" s="460">
        <v>49.73</v>
      </c>
      <c r="H14" s="568"/>
    </row>
    <row r="15" spans="1:20" s="36" customFormat="1" ht="33.75" customHeight="1">
      <c r="A15" s="37"/>
      <c r="B15" s="37" t="s">
        <v>193</v>
      </c>
      <c r="C15" s="568"/>
      <c r="D15" s="568"/>
      <c r="E15" s="568"/>
      <c r="F15" s="568"/>
      <c r="G15" s="463"/>
      <c r="H15" s="568"/>
    </row>
    <row r="16" spans="1:20" s="36" customFormat="1">
      <c r="A16" s="37"/>
      <c r="B16" s="38" t="s">
        <v>34</v>
      </c>
      <c r="C16" s="463">
        <v>150</v>
      </c>
      <c r="D16" s="463">
        <v>14.94</v>
      </c>
      <c r="E16" s="463">
        <v>150</v>
      </c>
      <c r="F16" s="463">
        <v>0</v>
      </c>
      <c r="G16" s="463">
        <v>149.96</v>
      </c>
      <c r="H16" s="463">
        <v>14.98</v>
      </c>
    </row>
    <row r="17" spans="1:10" s="36" customFormat="1" ht="40.5" customHeight="1">
      <c r="A17" s="38" t="s">
        <v>35</v>
      </c>
      <c r="B17" s="38" t="s">
        <v>226</v>
      </c>
      <c r="C17" s="733">
        <v>1179.18</v>
      </c>
      <c r="D17" s="733">
        <v>9.98</v>
      </c>
      <c r="E17" s="733">
        <v>1150.44</v>
      </c>
      <c r="F17" s="733">
        <v>0</v>
      </c>
      <c r="G17" s="463"/>
      <c r="H17" s="733">
        <v>156.21</v>
      </c>
    </row>
    <row r="18" spans="1:10" ht="28.5" customHeight="1">
      <c r="A18" s="18"/>
      <c r="B18" s="159" t="s">
        <v>195</v>
      </c>
      <c r="C18" s="733"/>
      <c r="D18" s="733"/>
      <c r="E18" s="733"/>
      <c r="F18" s="733"/>
      <c r="G18" s="460">
        <v>868.23</v>
      </c>
      <c r="H18" s="733"/>
    </row>
    <row r="19" spans="1:10" ht="19.5" customHeight="1">
      <c r="A19" s="18"/>
      <c r="B19" s="37" t="s">
        <v>36</v>
      </c>
      <c r="C19" s="733"/>
      <c r="D19" s="733"/>
      <c r="E19" s="733"/>
      <c r="F19" s="733"/>
      <c r="G19" s="460"/>
      <c r="H19" s="733"/>
    </row>
    <row r="20" spans="1:10" ht="21.75" customHeight="1">
      <c r="A20" s="18"/>
      <c r="B20" s="37" t="s">
        <v>196</v>
      </c>
      <c r="C20" s="733"/>
      <c r="D20" s="733"/>
      <c r="E20" s="733"/>
      <c r="F20" s="733"/>
      <c r="G20" s="460">
        <v>133.97999999999999</v>
      </c>
      <c r="H20" s="733"/>
    </row>
    <row r="21" spans="1:10" s="36" customFormat="1" ht="27.75" customHeight="1">
      <c r="A21" s="37"/>
      <c r="B21" s="37" t="s">
        <v>37</v>
      </c>
      <c r="C21" s="733"/>
      <c r="D21" s="733"/>
      <c r="E21" s="733"/>
      <c r="F21" s="733"/>
      <c r="G21" s="487">
        <v>2</v>
      </c>
      <c r="H21" s="733"/>
    </row>
    <row r="22" spans="1:10" s="36" customFormat="1" ht="19.5" customHeight="1">
      <c r="A22" s="37"/>
      <c r="B22" s="37" t="s">
        <v>194</v>
      </c>
      <c r="C22" s="733"/>
      <c r="D22" s="733"/>
      <c r="E22" s="733"/>
      <c r="F22" s="733"/>
      <c r="G22" s="463"/>
      <c r="H22" s="733"/>
    </row>
    <row r="23" spans="1:10" s="36" customFormat="1" ht="27.75" customHeight="1">
      <c r="A23" s="37"/>
      <c r="B23" s="37" t="s">
        <v>197</v>
      </c>
      <c r="C23" s="733"/>
      <c r="D23" s="733"/>
      <c r="E23" s="733"/>
      <c r="F23" s="733"/>
      <c r="G23" s="463"/>
      <c r="H23" s="733"/>
    </row>
    <row r="24" spans="1:10" s="36" customFormat="1" ht="18.75" customHeight="1">
      <c r="A24" s="38"/>
      <c r="B24" s="37" t="s">
        <v>198</v>
      </c>
      <c r="C24" s="733"/>
      <c r="D24" s="733"/>
      <c r="E24" s="733"/>
      <c r="F24" s="733"/>
      <c r="G24" s="463"/>
      <c r="H24" s="733"/>
    </row>
    <row r="25" spans="1:10" s="36" customFormat="1" ht="19.5" customHeight="1">
      <c r="A25" s="38"/>
      <c r="B25" s="38" t="s">
        <v>34</v>
      </c>
      <c r="C25" s="463">
        <v>1179.18</v>
      </c>
      <c r="D25" s="463">
        <v>9.98</v>
      </c>
      <c r="E25" s="463">
        <v>1150.44</v>
      </c>
      <c r="F25" s="463">
        <v>0</v>
      </c>
      <c r="G25" s="463">
        <v>1004.21</v>
      </c>
      <c r="H25" s="463">
        <v>156.21</v>
      </c>
    </row>
    <row r="26" spans="1:10">
      <c r="A26" s="18"/>
      <c r="B26" s="29" t="s">
        <v>38</v>
      </c>
      <c r="C26" s="550">
        <v>1329.18</v>
      </c>
      <c r="D26" s="463">
        <v>24.92</v>
      </c>
      <c r="E26" s="463">
        <v>1300.44</v>
      </c>
      <c r="F26" s="463">
        <v>0</v>
      </c>
      <c r="G26" s="460">
        <v>1154.17</v>
      </c>
      <c r="H26" s="460">
        <v>171.19</v>
      </c>
    </row>
    <row r="27" spans="1:10" s="36" customFormat="1" ht="15.75" customHeight="1"/>
    <row r="28" spans="1:10" s="36" customFormat="1" ht="15.75" customHeight="1"/>
    <row r="29" spans="1:10" ht="13.15" customHeight="1">
      <c r="B29" s="14" t="s">
        <v>12</v>
      </c>
      <c r="C29" s="14"/>
      <c r="D29" s="14"/>
      <c r="E29" s="14"/>
      <c r="F29" s="14"/>
      <c r="G29" s="613" t="s">
        <v>13</v>
      </c>
      <c r="H29" s="613"/>
    </row>
    <row r="30" spans="1:10" ht="13.9" customHeight="1">
      <c r="B30" s="617" t="s">
        <v>14</v>
      </c>
      <c r="C30" s="617"/>
      <c r="D30" s="617"/>
      <c r="E30" s="617"/>
      <c r="F30" s="617"/>
      <c r="G30" s="617"/>
      <c r="H30" s="617"/>
    </row>
    <row r="31" spans="1:10" ht="12.6" customHeight="1">
      <c r="B31" s="617" t="s">
        <v>20</v>
      </c>
      <c r="C31" s="617"/>
      <c r="D31" s="617"/>
      <c r="E31" s="617"/>
      <c r="F31" s="617"/>
      <c r="G31" s="617"/>
      <c r="H31" s="617"/>
    </row>
    <row r="32" spans="1:10">
      <c r="B32" s="14"/>
      <c r="C32" s="14"/>
      <c r="D32" s="14"/>
      <c r="E32" s="14"/>
      <c r="F32" s="14"/>
      <c r="G32" s="600" t="s">
        <v>86</v>
      </c>
      <c r="H32" s="600"/>
      <c r="I32" s="600"/>
      <c r="J32" s="600"/>
    </row>
  </sheetData>
  <mergeCells count="19"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G9:H9"/>
    <mergeCell ref="D17:D24"/>
    <mergeCell ref="E17:E24"/>
    <mergeCell ref="F17:F24"/>
    <mergeCell ref="G29:H29"/>
    <mergeCell ref="G32:J32"/>
    <mergeCell ref="B31:H31"/>
    <mergeCell ref="C17:C24"/>
    <mergeCell ref="H17:H24"/>
    <mergeCell ref="B30:H30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H13"/>
  <sheetViews>
    <sheetView zoomScaleSheetLayoutView="90" workbookViewId="0">
      <selection activeCell="C31" sqref="C31"/>
    </sheetView>
  </sheetViews>
  <sheetFormatPr defaultRowHeight="12.75"/>
  <sheetData>
    <row r="2" spans="2:8">
      <c r="B2" s="14"/>
    </row>
    <row r="4" spans="2:8" ht="12.75" customHeight="1">
      <c r="B4" s="566"/>
      <c r="C4" s="566"/>
      <c r="D4" s="566"/>
      <c r="E4" s="566"/>
      <c r="F4" s="566"/>
      <c r="G4" s="566"/>
      <c r="H4" s="566"/>
    </row>
    <row r="5" spans="2:8" ht="12.75" customHeight="1">
      <c r="B5" s="566"/>
      <c r="C5" s="566"/>
      <c r="D5" s="566"/>
      <c r="E5" s="566"/>
      <c r="F5" s="566"/>
      <c r="G5" s="566"/>
      <c r="H5" s="566"/>
    </row>
    <row r="6" spans="2:8" ht="12.75" customHeight="1">
      <c r="B6" s="566"/>
      <c r="C6" s="566"/>
      <c r="D6" s="566"/>
      <c r="E6" s="566"/>
      <c r="F6" s="566"/>
      <c r="G6" s="566"/>
      <c r="H6" s="566"/>
    </row>
    <row r="7" spans="2:8" ht="12.75" customHeight="1">
      <c r="B7" s="566"/>
      <c r="C7" s="566"/>
      <c r="D7" s="566"/>
      <c r="E7" s="566"/>
      <c r="F7" s="566"/>
      <c r="G7" s="566"/>
      <c r="H7" s="566"/>
    </row>
    <row r="8" spans="2:8" ht="12.75" customHeight="1">
      <c r="B8" s="566"/>
      <c r="C8" s="566"/>
      <c r="D8" s="566"/>
      <c r="E8" s="566"/>
      <c r="F8" s="566"/>
      <c r="G8" s="566"/>
      <c r="H8" s="566"/>
    </row>
    <row r="9" spans="2:8" ht="12.75" customHeight="1">
      <c r="B9" s="566"/>
      <c r="C9" s="566"/>
      <c r="D9" s="566"/>
      <c r="E9" s="566"/>
      <c r="F9" s="566"/>
      <c r="G9" s="566"/>
      <c r="H9" s="566"/>
    </row>
    <row r="10" spans="2:8" ht="12.75" customHeight="1">
      <c r="B10" s="566"/>
      <c r="C10" s="566"/>
      <c r="D10" s="566"/>
      <c r="E10" s="566"/>
      <c r="F10" s="566"/>
      <c r="G10" s="566"/>
      <c r="H10" s="566"/>
    </row>
    <row r="11" spans="2:8" ht="12.75" customHeight="1">
      <c r="B11" s="566"/>
      <c r="C11" s="566"/>
      <c r="D11" s="566"/>
      <c r="E11" s="566"/>
      <c r="F11" s="566"/>
      <c r="G11" s="566"/>
      <c r="H11" s="566"/>
    </row>
    <row r="12" spans="2:8" ht="12.75" customHeight="1">
      <c r="B12" s="566"/>
      <c r="C12" s="566"/>
      <c r="D12" s="566"/>
      <c r="E12" s="566"/>
      <c r="F12" s="566"/>
      <c r="G12" s="566"/>
      <c r="H12" s="566"/>
    </row>
    <row r="13" spans="2:8" ht="12.75" customHeight="1">
      <c r="B13" s="566"/>
      <c r="C13" s="566"/>
      <c r="D13" s="566"/>
      <c r="E13" s="566"/>
      <c r="F13" s="566"/>
      <c r="G13" s="566"/>
      <c r="H13" s="566"/>
    </row>
  </sheetData>
  <mergeCells count="1">
    <mergeCell ref="B4:H13"/>
  </mergeCells>
  <printOptions horizontalCentered="1"/>
  <pageMargins left="1.03" right="0.70866141732283472" top="0.23622047244094491" bottom="0" header="0.31496062992125984" footer="0.31496062992125984"/>
  <pageSetup paperSize="9" orientation="landscape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2"/>
  <sheetViews>
    <sheetView topLeftCell="A25" zoomScaleSheetLayoutView="85" workbookViewId="0">
      <selection activeCell="J46" sqref="J46"/>
    </sheetView>
  </sheetViews>
  <sheetFormatPr defaultRowHeight="12.75"/>
  <cols>
    <col min="1" max="1" width="9.140625" style="15"/>
    <col min="2" max="2" width="17" style="15" customWidth="1"/>
    <col min="3" max="3" width="28.42578125" style="15" customWidth="1"/>
    <col min="4" max="4" width="27.7109375" style="15" customWidth="1"/>
    <col min="5" max="5" width="30.28515625" style="15" customWidth="1"/>
    <col min="6" max="16384" width="9.140625" style="15"/>
  </cols>
  <sheetData>
    <row r="1" spans="1:18" customFormat="1" ht="15">
      <c r="E1" s="40" t="s">
        <v>515</v>
      </c>
      <c r="F1" s="42"/>
    </row>
    <row r="2" spans="1:18" customFormat="1" ht="15">
      <c r="D2" s="44" t="s">
        <v>0</v>
      </c>
      <c r="E2" s="44"/>
      <c r="F2" s="44"/>
    </row>
    <row r="3" spans="1:18" customFormat="1" ht="20.25">
      <c r="B3" s="168"/>
      <c r="C3" s="598" t="s">
        <v>753</v>
      </c>
      <c r="D3" s="598"/>
      <c r="E3" s="598"/>
      <c r="F3" s="43"/>
    </row>
    <row r="4" spans="1:18" customFormat="1" ht="10.5" customHeight="1"/>
    <row r="5" spans="1:18" ht="30.75" customHeight="1">
      <c r="A5" s="732" t="s">
        <v>828</v>
      </c>
      <c r="B5" s="732"/>
      <c r="C5" s="732"/>
      <c r="D5" s="732"/>
      <c r="E5" s="732"/>
    </row>
    <row r="7" spans="1:18" ht="0.75" customHeight="1"/>
    <row r="8" spans="1:18">
      <c r="A8" s="14" t="s">
        <v>960</v>
      </c>
    </row>
    <row r="9" spans="1:18">
      <c r="D9" s="685" t="s">
        <v>961</v>
      </c>
      <c r="E9" s="685"/>
      <c r="Q9" s="18"/>
      <c r="R9" s="21"/>
    </row>
    <row r="10" spans="1:18" ht="26.25" customHeight="1">
      <c r="A10" s="594" t="s">
        <v>2</v>
      </c>
      <c r="B10" s="594" t="s">
        <v>3</v>
      </c>
      <c r="C10" s="734" t="s">
        <v>511</v>
      </c>
      <c r="D10" s="735"/>
      <c r="E10" s="736"/>
      <c r="Q10" s="21"/>
      <c r="R10" s="21"/>
    </row>
    <row r="11" spans="1:18" ht="56.25" customHeight="1">
      <c r="A11" s="594"/>
      <c r="B11" s="594"/>
      <c r="C11" s="5" t="s">
        <v>513</v>
      </c>
      <c r="D11" s="5" t="s">
        <v>514</v>
      </c>
      <c r="E11" s="5" t="s">
        <v>512</v>
      </c>
    </row>
    <row r="12" spans="1:18" s="120" customFormat="1" ht="15.75" customHeight="1">
      <c r="A12" s="68">
        <v>1</v>
      </c>
      <c r="B12" s="67">
        <v>2</v>
      </c>
      <c r="C12" s="68">
        <v>3</v>
      </c>
      <c r="D12" s="67">
        <v>4</v>
      </c>
      <c r="E12" s="68">
        <v>5</v>
      </c>
    </row>
    <row r="13" spans="1:18" ht="18" customHeight="1">
      <c r="A13" s="17">
        <v>1</v>
      </c>
      <c r="B13" s="406" t="s">
        <v>905</v>
      </c>
      <c r="C13" s="533">
        <v>2</v>
      </c>
      <c r="D13" s="533">
        <v>8</v>
      </c>
      <c r="E13" s="533">
        <v>1214</v>
      </c>
    </row>
    <row r="14" spans="1:18" ht="17.25" customHeight="1">
      <c r="A14" s="17">
        <v>2</v>
      </c>
      <c r="B14" s="406" t="s">
        <v>906</v>
      </c>
      <c r="C14" s="533">
        <v>0</v>
      </c>
      <c r="D14" s="533">
        <v>6</v>
      </c>
      <c r="E14" s="533">
        <v>1325</v>
      </c>
    </row>
    <row r="15" spans="1:18" ht="12" customHeight="1">
      <c r="A15" s="533">
        <v>3</v>
      </c>
      <c r="B15" s="406" t="s">
        <v>907</v>
      </c>
      <c r="C15" s="533">
        <v>0</v>
      </c>
      <c r="D15" s="533">
        <v>7</v>
      </c>
      <c r="E15" s="533">
        <v>847</v>
      </c>
    </row>
    <row r="16" spans="1:18" ht="14.25">
      <c r="A16" s="533">
        <v>4</v>
      </c>
      <c r="B16" s="406" t="s">
        <v>908</v>
      </c>
      <c r="C16" s="533">
        <v>0</v>
      </c>
      <c r="D16" s="533">
        <v>8</v>
      </c>
      <c r="E16" s="533">
        <v>1062</v>
      </c>
    </row>
    <row r="17" spans="1:5" ht="15.75" customHeight="1">
      <c r="A17" s="533">
        <v>5</v>
      </c>
      <c r="B17" s="406" t="s">
        <v>909</v>
      </c>
      <c r="C17" s="536">
        <v>0</v>
      </c>
      <c r="D17" s="533">
        <v>9</v>
      </c>
      <c r="E17" s="533">
        <v>4685</v>
      </c>
    </row>
    <row r="18" spans="1:5" ht="12.75" customHeight="1">
      <c r="A18" s="533">
        <v>6</v>
      </c>
      <c r="B18" s="406" t="s">
        <v>910</v>
      </c>
      <c r="C18" s="533">
        <v>2</v>
      </c>
      <c r="D18" s="533">
        <v>8</v>
      </c>
      <c r="E18" s="533">
        <v>1245</v>
      </c>
    </row>
    <row r="19" spans="1:5" ht="12.75" customHeight="1">
      <c r="A19" s="533">
        <v>7</v>
      </c>
      <c r="B19" s="406" t="s">
        <v>911</v>
      </c>
      <c r="C19" s="533">
        <v>0</v>
      </c>
      <c r="D19" s="533">
        <v>9</v>
      </c>
      <c r="E19" s="533">
        <v>2212</v>
      </c>
    </row>
    <row r="20" spans="1:5" ht="14.25">
      <c r="A20" s="533">
        <v>8</v>
      </c>
      <c r="B20" s="406" t="s">
        <v>912</v>
      </c>
      <c r="C20" s="533">
        <v>1</v>
      </c>
      <c r="D20" s="533">
        <v>8</v>
      </c>
      <c r="E20" s="534">
        <v>598</v>
      </c>
    </row>
    <row r="21" spans="1:5" ht="14.25">
      <c r="A21" s="533">
        <v>9</v>
      </c>
      <c r="B21" s="406" t="s">
        <v>913</v>
      </c>
      <c r="C21" s="533">
        <v>0</v>
      </c>
      <c r="D21" s="533">
        <v>9</v>
      </c>
      <c r="E21" s="533">
        <v>1542</v>
      </c>
    </row>
    <row r="22" spans="1:5" ht="14.25">
      <c r="A22" s="533">
        <v>10</v>
      </c>
      <c r="B22" s="406" t="s">
        <v>914</v>
      </c>
      <c r="C22" s="533">
        <v>0</v>
      </c>
      <c r="D22" s="533">
        <v>8</v>
      </c>
      <c r="E22" s="533">
        <v>3021</v>
      </c>
    </row>
    <row r="23" spans="1:5" ht="14.25">
      <c r="A23" s="533">
        <v>11</v>
      </c>
      <c r="B23" s="406" t="s">
        <v>915</v>
      </c>
      <c r="C23" s="533">
        <v>0</v>
      </c>
      <c r="D23" s="533">
        <v>9</v>
      </c>
      <c r="E23" s="533">
        <v>456</v>
      </c>
    </row>
    <row r="24" spans="1:5" ht="14.25">
      <c r="A24" s="533">
        <v>12</v>
      </c>
      <c r="B24" s="406" t="s">
        <v>916</v>
      </c>
      <c r="C24" s="533">
        <v>0</v>
      </c>
      <c r="D24" s="533">
        <v>9</v>
      </c>
      <c r="E24" s="533">
        <v>185</v>
      </c>
    </row>
    <row r="25" spans="1:5" ht="14.25">
      <c r="A25" s="533">
        <v>13</v>
      </c>
      <c r="B25" s="406" t="s">
        <v>917</v>
      </c>
      <c r="C25" s="533">
        <v>1</v>
      </c>
      <c r="D25" s="533">
        <v>8</v>
      </c>
      <c r="E25" s="533">
        <v>856</v>
      </c>
    </row>
    <row r="26" spans="1:5" ht="14.25">
      <c r="A26" s="533">
        <v>14</v>
      </c>
      <c r="B26" s="406" t="s">
        <v>918</v>
      </c>
      <c r="C26" s="533">
        <v>0</v>
      </c>
      <c r="D26" s="533">
        <v>9</v>
      </c>
      <c r="E26" s="533">
        <v>3214</v>
      </c>
    </row>
    <row r="27" spans="1:5" ht="14.25">
      <c r="A27" s="533">
        <v>15</v>
      </c>
      <c r="B27" s="406" t="s">
        <v>919</v>
      </c>
      <c r="C27" s="533">
        <v>0</v>
      </c>
      <c r="D27" s="533">
        <v>8</v>
      </c>
      <c r="E27" s="533">
        <v>1142</v>
      </c>
    </row>
    <row r="28" spans="1:5" s="434" customFormat="1" ht="14.25">
      <c r="A28" s="533">
        <v>16</v>
      </c>
      <c r="B28" s="406" t="s">
        <v>920</v>
      </c>
      <c r="C28" s="533">
        <v>1</v>
      </c>
      <c r="D28" s="533">
        <v>6</v>
      </c>
      <c r="E28" s="533">
        <v>2685</v>
      </c>
    </row>
    <row r="29" spans="1:5" s="434" customFormat="1" ht="14.25">
      <c r="A29" s="533">
        <v>17</v>
      </c>
      <c r="B29" s="406" t="s">
        <v>921</v>
      </c>
      <c r="C29" s="533">
        <v>0</v>
      </c>
      <c r="D29" s="533">
        <v>7</v>
      </c>
      <c r="E29" s="533">
        <v>7564</v>
      </c>
    </row>
    <row r="30" spans="1:5" s="434" customFormat="1" ht="14.25">
      <c r="A30" s="533">
        <v>18</v>
      </c>
      <c r="B30" s="406" t="s">
        <v>922</v>
      </c>
      <c r="C30" s="533">
        <v>2</v>
      </c>
      <c r="D30" s="533">
        <v>9</v>
      </c>
      <c r="E30" s="533">
        <v>254</v>
      </c>
    </row>
    <row r="31" spans="1:5" s="434" customFormat="1" ht="14.25">
      <c r="A31" s="533">
        <v>19</v>
      </c>
      <c r="B31" s="406" t="s">
        <v>923</v>
      </c>
      <c r="C31" s="533">
        <v>0</v>
      </c>
      <c r="D31" s="533">
        <v>8</v>
      </c>
      <c r="E31" s="533">
        <v>3104</v>
      </c>
    </row>
    <row r="32" spans="1:5" s="434" customFormat="1" ht="14.25">
      <c r="A32" s="533">
        <v>20</v>
      </c>
      <c r="B32" s="406" t="s">
        <v>924</v>
      </c>
      <c r="C32" s="533">
        <v>2</v>
      </c>
      <c r="D32" s="533">
        <v>7</v>
      </c>
      <c r="E32" s="533">
        <v>2013</v>
      </c>
    </row>
    <row r="33" spans="1:10" s="434" customFormat="1" ht="14.25">
      <c r="A33" s="533">
        <v>21</v>
      </c>
      <c r="B33" s="406" t="s">
        <v>925</v>
      </c>
      <c r="C33" s="533">
        <v>1</v>
      </c>
      <c r="D33" s="533">
        <v>9</v>
      </c>
      <c r="E33" s="533">
        <v>2158</v>
      </c>
    </row>
    <row r="34" spans="1:10" s="434" customFormat="1" ht="14.25">
      <c r="A34" s="533">
        <v>22</v>
      </c>
      <c r="B34" s="406" t="s">
        <v>926</v>
      </c>
      <c r="C34" s="533">
        <v>1</v>
      </c>
      <c r="D34" s="533">
        <v>9</v>
      </c>
      <c r="E34" s="533">
        <v>1856</v>
      </c>
    </row>
    <row r="35" spans="1:10" s="434" customFormat="1" ht="14.25">
      <c r="A35" s="533">
        <v>23</v>
      </c>
      <c r="B35" s="406" t="s">
        <v>927</v>
      </c>
      <c r="C35" s="533">
        <v>0</v>
      </c>
      <c r="D35" s="533">
        <v>8</v>
      </c>
      <c r="E35" s="533">
        <v>462</v>
      </c>
    </row>
    <row r="36" spans="1:10" s="434" customFormat="1" ht="14.25">
      <c r="A36" s="533">
        <v>24</v>
      </c>
      <c r="B36" s="406" t="s">
        <v>928</v>
      </c>
      <c r="C36" s="533">
        <v>1</v>
      </c>
      <c r="D36" s="533">
        <v>7</v>
      </c>
      <c r="E36" s="533">
        <v>913</v>
      </c>
    </row>
    <row r="37" spans="1:10" s="434" customFormat="1" ht="14.25">
      <c r="A37" s="533">
        <v>25</v>
      </c>
      <c r="B37" s="406" t="s">
        <v>929</v>
      </c>
      <c r="C37" s="533">
        <v>0</v>
      </c>
      <c r="D37" s="533">
        <v>9</v>
      </c>
      <c r="E37" s="533">
        <v>3645</v>
      </c>
    </row>
    <row r="38" spans="1:10" s="434" customFormat="1" ht="14.25">
      <c r="A38" s="533">
        <v>26</v>
      </c>
      <c r="B38" s="406" t="s">
        <v>930</v>
      </c>
      <c r="C38" s="533">
        <v>1</v>
      </c>
      <c r="D38" s="533">
        <v>8</v>
      </c>
      <c r="E38" s="533">
        <v>6124</v>
      </c>
    </row>
    <row r="39" spans="1:10" s="434" customFormat="1" ht="14.25">
      <c r="A39" s="533">
        <v>27</v>
      </c>
      <c r="B39" s="406" t="s">
        <v>931</v>
      </c>
      <c r="C39" s="533">
        <v>0</v>
      </c>
      <c r="D39" s="533">
        <v>8</v>
      </c>
      <c r="E39" s="533">
        <v>3564</v>
      </c>
    </row>
    <row r="40" spans="1:10" s="434" customFormat="1" ht="14.25">
      <c r="A40" s="533">
        <v>28</v>
      </c>
      <c r="B40" s="406" t="s">
        <v>932</v>
      </c>
      <c r="C40" s="533">
        <v>2</v>
      </c>
      <c r="D40" s="533">
        <v>10</v>
      </c>
      <c r="E40" s="533">
        <v>654</v>
      </c>
    </row>
    <row r="41" spans="1:10" s="434" customFormat="1" ht="14.25">
      <c r="A41" s="533">
        <v>29</v>
      </c>
      <c r="B41" s="406" t="s">
        <v>933</v>
      </c>
      <c r="C41" s="533">
        <v>0</v>
      </c>
      <c r="D41" s="533">
        <v>7</v>
      </c>
      <c r="E41" s="533">
        <v>582</v>
      </c>
    </row>
    <row r="42" spans="1:10" s="434" customFormat="1" ht="14.25">
      <c r="A42" s="533">
        <v>30</v>
      </c>
      <c r="B42" s="406" t="s">
        <v>934</v>
      </c>
      <c r="C42" s="533">
        <v>2</v>
      </c>
      <c r="D42" s="533">
        <v>10</v>
      </c>
      <c r="E42" s="533">
        <v>4265</v>
      </c>
    </row>
    <row r="43" spans="1:10" s="434" customFormat="1" ht="14.25">
      <c r="A43" s="533">
        <v>31</v>
      </c>
      <c r="B43" s="406" t="s">
        <v>935</v>
      </c>
      <c r="C43" s="533">
        <v>1</v>
      </c>
      <c r="D43" s="533">
        <v>6</v>
      </c>
      <c r="E43" s="533">
        <v>526</v>
      </c>
    </row>
    <row r="44" spans="1:10" ht="14.25">
      <c r="A44" s="533">
        <v>32</v>
      </c>
      <c r="B44" s="406" t="s">
        <v>936</v>
      </c>
      <c r="C44" s="533">
        <v>0</v>
      </c>
      <c r="D44" s="533">
        <v>7</v>
      </c>
      <c r="E44" s="533">
        <v>1645</v>
      </c>
    </row>
    <row r="45" spans="1:10" s="434" customFormat="1" ht="14.25">
      <c r="A45" s="533">
        <v>33</v>
      </c>
      <c r="B45" s="406" t="s">
        <v>937</v>
      </c>
      <c r="C45" s="533">
        <v>2</v>
      </c>
      <c r="D45" s="533">
        <v>8</v>
      </c>
      <c r="E45" s="533">
        <v>5624</v>
      </c>
    </row>
    <row r="46" spans="1:10">
      <c r="A46" s="575" t="s">
        <v>19</v>
      </c>
      <c r="B46" s="576"/>
      <c r="C46" s="533">
        <f>SUM(C13:C45)</f>
        <v>22</v>
      </c>
      <c r="D46" s="533">
        <f t="shared" ref="D46:E46" si="0">SUM(D13:D45)</f>
        <v>266</v>
      </c>
      <c r="E46" s="533">
        <f t="shared" si="0"/>
        <v>71242</v>
      </c>
      <c r="H46" s="15">
        <v>266</v>
      </c>
      <c r="J46" s="563">
        <f>H46/H47</f>
        <v>0.67171717171717171</v>
      </c>
    </row>
    <row r="47" spans="1:10">
      <c r="E47" s="30"/>
      <c r="H47" s="15">
        <v>396</v>
      </c>
    </row>
    <row r="48" spans="1:10">
      <c r="E48" s="11"/>
    </row>
    <row r="49" spans="1:8">
      <c r="A49" s="35" t="s">
        <v>12</v>
      </c>
      <c r="E49" s="35" t="s">
        <v>13</v>
      </c>
      <c r="F49" s="132"/>
    </row>
    <row r="50" spans="1:8" ht="12.75" customHeight="1">
      <c r="D50" s="613" t="s">
        <v>14</v>
      </c>
      <c r="E50" s="613"/>
    </row>
    <row r="51" spans="1:8" ht="12.75" customHeight="1">
      <c r="D51" s="613" t="s">
        <v>20</v>
      </c>
      <c r="E51" s="613"/>
    </row>
    <row r="52" spans="1:8">
      <c r="E52" s="14" t="s">
        <v>715</v>
      </c>
      <c r="F52" s="600"/>
      <c r="G52" s="600"/>
      <c r="H52" s="600"/>
    </row>
  </sheetData>
  <mergeCells count="10">
    <mergeCell ref="C3:E3"/>
    <mergeCell ref="A5:E5"/>
    <mergeCell ref="F52:H52"/>
    <mergeCell ref="C10:E10"/>
    <mergeCell ref="D9:E9"/>
    <mergeCell ref="B10:B11"/>
    <mergeCell ref="A10:A11"/>
    <mergeCell ref="D50:E50"/>
    <mergeCell ref="D51:E51"/>
    <mergeCell ref="A46:B46"/>
  </mergeCells>
  <printOptions horizontalCentered="1"/>
  <pageMargins left="1.03" right="0.70866141732283472" top="0.23622047244094491" bottom="0" header="0.31496062992125984" footer="0.31496062992125984"/>
  <pageSetup paperSize="9" scale="73" orientation="landscape" r:id="rId1"/>
  <colBreaks count="1" manualBreakCount="1">
    <brk id="5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0"/>
  <sheetViews>
    <sheetView zoomScaleSheetLayoutView="110" workbookViewId="0">
      <selection activeCell="C1" sqref="C1"/>
    </sheetView>
  </sheetViews>
  <sheetFormatPr defaultRowHeight="12.75"/>
  <cols>
    <col min="1" max="1" width="8.28515625" customWidth="1"/>
    <col min="2" max="2" width="10.5703125" customWidth="1"/>
    <col min="3" max="3" width="14.28515625" customWidth="1"/>
    <col min="4" max="4" width="13.5703125" customWidth="1"/>
    <col min="5" max="6" width="12.85546875" customWidth="1"/>
    <col min="7" max="7" width="15.28515625" customWidth="1"/>
    <col min="8" max="8" width="15.42578125" customWidth="1"/>
    <col min="9" max="9" width="13.28515625" customWidth="1"/>
  </cols>
  <sheetData>
    <row r="1" spans="1:10" ht="18">
      <c r="H1" s="737" t="s">
        <v>675</v>
      </c>
      <c r="I1" s="737"/>
    </row>
    <row r="2" spans="1:10" ht="18">
      <c r="C2" s="681" t="s">
        <v>0</v>
      </c>
      <c r="D2" s="681"/>
      <c r="E2" s="681"/>
      <c r="F2" s="681"/>
      <c r="G2" s="681"/>
      <c r="H2" s="272"/>
      <c r="I2" s="245"/>
      <c r="J2" s="245"/>
    </row>
    <row r="3" spans="1:10" ht="21">
      <c r="B3" s="682" t="s">
        <v>753</v>
      </c>
      <c r="C3" s="682"/>
      <c r="D3" s="682"/>
      <c r="E3" s="682"/>
      <c r="F3" s="682"/>
      <c r="G3" s="682"/>
      <c r="H3" s="246"/>
      <c r="I3" s="246"/>
      <c r="J3" s="246"/>
    </row>
    <row r="4" spans="1:10" ht="21">
      <c r="C4" s="213"/>
      <c r="D4" s="213"/>
      <c r="E4" s="213"/>
      <c r="F4" s="213"/>
      <c r="G4" s="213"/>
      <c r="H4" s="213"/>
      <c r="I4" s="246"/>
      <c r="J4" s="246"/>
    </row>
    <row r="5" spans="1:10" ht="20.25" customHeight="1">
      <c r="C5" s="738" t="s">
        <v>829</v>
      </c>
      <c r="D5" s="738"/>
      <c r="E5" s="738"/>
      <c r="F5" s="738"/>
      <c r="G5" s="738"/>
      <c r="H5" s="738"/>
    </row>
    <row r="6" spans="1:10" ht="20.25" customHeight="1">
      <c r="A6" s="454" t="s">
        <v>965</v>
      </c>
      <c r="C6" s="250"/>
      <c r="D6" s="250"/>
      <c r="E6" s="250"/>
      <c r="F6" s="250"/>
      <c r="G6" s="684" t="s">
        <v>961</v>
      </c>
      <c r="H6" s="684"/>
      <c r="I6" s="684"/>
    </row>
    <row r="7" spans="1:10" ht="15" customHeight="1">
      <c r="A7" s="739" t="s">
        <v>76</v>
      </c>
      <c r="B7" s="739" t="s">
        <v>39</v>
      </c>
      <c r="C7" s="739" t="s">
        <v>416</v>
      </c>
      <c r="D7" s="739" t="s">
        <v>395</v>
      </c>
      <c r="E7" s="739" t="s">
        <v>394</v>
      </c>
      <c r="F7" s="739"/>
      <c r="G7" s="739"/>
      <c r="H7" s="739" t="s">
        <v>739</v>
      </c>
      <c r="I7" s="740" t="s">
        <v>420</v>
      </c>
    </row>
    <row r="8" spans="1:10" ht="12.75" customHeight="1">
      <c r="A8" s="739"/>
      <c r="B8" s="739"/>
      <c r="C8" s="739"/>
      <c r="D8" s="739"/>
      <c r="E8" s="739" t="s">
        <v>417</v>
      </c>
      <c r="F8" s="740" t="s">
        <v>418</v>
      </c>
      <c r="G8" s="739" t="s">
        <v>419</v>
      </c>
      <c r="H8" s="739"/>
      <c r="I8" s="741"/>
    </row>
    <row r="9" spans="1:10" ht="20.25" customHeight="1">
      <c r="A9" s="739"/>
      <c r="B9" s="739"/>
      <c r="C9" s="739"/>
      <c r="D9" s="739"/>
      <c r="E9" s="739"/>
      <c r="F9" s="741"/>
      <c r="G9" s="739"/>
      <c r="H9" s="739"/>
      <c r="I9" s="741"/>
    </row>
    <row r="10" spans="1:10" ht="63.75" customHeight="1">
      <c r="A10" s="739"/>
      <c r="B10" s="739"/>
      <c r="C10" s="739"/>
      <c r="D10" s="739"/>
      <c r="E10" s="739"/>
      <c r="F10" s="742"/>
      <c r="G10" s="739"/>
      <c r="H10" s="739"/>
      <c r="I10" s="742"/>
    </row>
    <row r="11" spans="1:10" ht="15">
      <c r="A11" s="252">
        <v>1</v>
      </c>
      <c r="B11" s="252">
        <v>2</v>
      </c>
      <c r="C11" s="253">
        <v>3</v>
      </c>
      <c r="D11" s="252">
        <v>4</v>
      </c>
      <c r="E11" s="252">
        <v>5</v>
      </c>
      <c r="F11" s="253">
        <v>6</v>
      </c>
      <c r="G11" s="252">
        <v>7</v>
      </c>
      <c r="H11" s="252">
        <v>8</v>
      </c>
      <c r="I11" s="253">
        <v>9</v>
      </c>
    </row>
    <row r="12" spans="1:10" ht="15">
      <c r="A12" s="317">
        <v>1</v>
      </c>
      <c r="B12" s="317"/>
      <c r="C12" s="315"/>
      <c r="D12" s="316"/>
      <c r="E12" s="316"/>
      <c r="F12" s="315"/>
      <c r="G12" s="316"/>
      <c r="H12" s="315"/>
      <c r="I12" s="252"/>
    </row>
    <row r="13" spans="1:10" ht="15">
      <c r="A13" s="317">
        <v>2</v>
      </c>
      <c r="B13" s="317"/>
      <c r="C13" s="315"/>
      <c r="D13" s="316"/>
      <c r="E13" s="316"/>
      <c r="F13" s="315"/>
      <c r="G13" s="316"/>
      <c r="H13" s="315"/>
      <c r="I13" s="252"/>
    </row>
    <row r="14" spans="1:10" ht="15">
      <c r="A14" s="317">
        <v>3</v>
      </c>
      <c r="B14" s="317"/>
      <c r="C14" s="315"/>
      <c r="D14" s="316"/>
      <c r="E14" s="316"/>
      <c r="F14" s="315"/>
      <c r="G14" s="316"/>
      <c r="H14" s="315"/>
      <c r="I14" s="252"/>
    </row>
    <row r="15" spans="1:10" ht="15">
      <c r="A15" s="317">
        <v>4</v>
      </c>
      <c r="B15" s="317"/>
      <c r="C15" s="315"/>
      <c r="D15" s="316"/>
      <c r="E15" s="316"/>
      <c r="F15" s="315"/>
      <c r="G15" s="316"/>
      <c r="H15" s="315"/>
      <c r="I15" s="252"/>
    </row>
    <row r="16" spans="1:10" ht="15">
      <c r="A16" s="317">
        <v>5</v>
      </c>
      <c r="B16" s="317"/>
      <c r="C16" s="315"/>
      <c r="D16" s="316"/>
      <c r="E16" s="316"/>
      <c r="F16" s="315"/>
      <c r="G16" s="316"/>
      <c r="H16" s="315"/>
      <c r="I16" s="252"/>
    </row>
    <row r="17" spans="1:9" ht="15">
      <c r="A17" s="317">
        <v>6</v>
      </c>
      <c r="B17" s="317"/>
      <c r="C17" s="315"/>
      <c r="D17" s="316"/>
      <c r="E17" s="316"/>
      <c r="F17" s="315"/>
      <c r="G17" s="316"/>
      <c r="H17" s="315"/>
      <c r="I17" s="252"/>
    </row>
    <row r="18" spans="1:9" ht="15">
      <c r="A18" s="317">
        <v>7</v>
      </c>
      <c r="B18" s="317"/>
      <c r="C18" s="315"/>
      <c r="D18" s="316"/>
      <c r="E18" s="316"/>
      <c r="F18" s="315"/>
      <c r="G18" s="316"/>
      <c r="H18" s="315"/>
      <c r="I18" s="252"/>
    </row>
    <row r="19" spans="1:9" ht="15">
      <c r="A19" s="317">
        <v>8</v>
      </c>
      <c r="B19" s="317"/>
      <c r="C19" s="315"/>
      <c r="D19" s="316"/>
      <c r="E19" s="316"/>
      <c r="F19" s="315"/>
      <c r="G19" s="316"/>
      <c r="H19" s="315"/>
      <c r="I19" s="252"/>
    </row>
    <row r="20" spans="1:9" ht="15">
      <c r="A20" s="317">
        <v>9</v>
      </c>
      <c r="B20" s="18"/>
      <c r="C20" s="254"/>
      <c r="D20" s="254"/>
      <c r="E20" s="254"/>
      <c r="F20" s="254"/>
      <c r="G20" s="254"/>
      <c r="H20" s="254"/>
      <c r="I20" s="9"/>
    </row>
    <row r="21" spans="1:9" ht="15">
      <c r="A21" s="317">
        <v>10</v>
      </c>
      <c r="B21" s="18"/>
      <c r="C21" s="255"/>
      <c r="D21" s="255"/>
      <c r="E21" s="255"/>
      <c r="F21" s="255"/>
      <c r="G21" s="255"/>
      <c r="H21" s="255"/>
      <c r="I21" s="9"/>
    </row>
    <row r="22" spans="1:9" ht="15">
      <c r="A22" s="317">
        <v>11</v>
      </c>
      <c r="B22" s="18"/>
      <c r="C22" s="255"/>
      <c r="D22" s="255"/>
      <c r="E22" s="255"/>
      <c r="F22" s="255"/>
      <c r="G22" s="255"/>
      <c r="H22" s="255"/>
      <c r="I22" s="9"/>
    </row>
    <row r="23" spans="1:9" ht="15">
      <c r="A23" s="317">
        <v>12</v>
      </c>
      <c r="B23" s="18"/>
      <c r="C23" s="255"/>
      <c r="D23" s="255"/>
      <c r="E23" s="255"/>
      <c r="F23" s="255"/>
      <c r="G23" s="255"/>
      <c r="H23" s="255"/>
      <c r="I23" s="9"/>
    </row>
    <row r="24" spans="1:9" ht="15">
      <c r="A24" s="317">
        <v>13</v>
      </c>
      <c r="B24" s="18"/>
      <c r="C24" s="9"/>
      <c r="D24" s="9"/>
      <c r="E24" s="9"/>
      <c r="F24" s="9"/>
      <c r="G24" s="9"/>
      <c r="H24" s="9"/>
      <c r="I24" s="9"/>
    </row>
    <row r="25" spans="1:9" ht="15">
      <c r="A25" s="317">
        <v>14</v>
      </c>
      <c r="B25" s="18"/>
      <c r="C25" s="9"/>
      <c r="D25" s="9"/>
      <c r="E25" s="9"/>
      <c r="F25" s="9"/>
      <c r="G25" s="9"/>
      <c r="H25" s="9"/>
      <c r="I25" s="9"/>
    </row>
    <row r="26" spans="1:9" ht="15">
      <c r="A26" s="317">
        <v>15</v>
      </c>
      <c r="B26" s="18"/>
      <c r="C26" s="9"/>
      <c r="D26" s="9"/>
      <c r="E26" s="9"/>
      <c r="F26" s="9"/>
      <c r="G26" s="9"/>
      <c r="H26" s="9"/>
      <c r="I26" s="9"/>
    </row>
    <row r="27" spans="1:9" ht="15">
      <c r="A27" s="317">
        <v>16</v>
      </c>
      <c r="B27" s="18"/>
      <c r="C27" s="9"/>
      <c r="D27" s="9"/>
      <c r="E27" s="9"/>
      <c r="F27" s="9"/>
      <c r="G27" s="9"/>
      <c r="H27" s="9"/>
      <c r="I27" s="9"/>
    </row>
    <row r="28" spans="1:9" ht="15">
      <c r="A28" s="317">
        <v>17</v>
      </c>
      <c r="B28" s="18"/>
      <c r="C28" s="9"/>
      <c r="D28" s="9"/>
      <c r="E28" s="9"/>
      <c r="F28" s="9"/>
      <c r="G28" s="9"/>
      <c r="H28" s="9"/>
      <c r="I28" s="9"/>
    </row>
    <row r="29" spans="1:9" ht="15">
      <c r="A29" s="317">
        <v>18</v>
      </c>
      <c r="B29" s="18"/>
      <c r="C29" s="9"/>
      <c r="D29" s="9"/>
      <c r="E29" s="9"/>
      <c r="F29" s="9"/>
      <c r="G29" s="9"/>
      <c r="H29" s="9"/>
      <c r="I29" s="9"/>
    </row>
    <row r="30" spans="1:9" ht="15">
      <c r="A30" s="317">
        <v>19</v>
      </c>
      <c r="B30" s="18"/>
      <c r="C30" s="9"/>
      <c r="D30" s="9"/>
      <c r="E30" s="9"/>
      <c r="F30" s="9"/>
      <c r="G30" s="9"/>
      <c r="H30" s="9"/>
      <c r="I30" s="9"/>
    </row>
    <row r="31" spans="1:9" ht="15">
      <c r="A31" s="317">
        <v>20</v>
      </c>
      <c r="B31" s="18"/>
      <c r="C31" s="9"/>
      <c r="D31" s="9"/>
      <c r="E31" s="9"/>
      <c r="F31" s="9"/>
      <c r="G31" s="9"/>
      <c r="H31" s="9"/>
      <c r="I31" s="9"/>
    </row>
    <row r="32" spans="1:9" ht="15">
      <c r="A32" s="317">
        <v>21</v>
      </c>
      <c r="B32" s="18"/>
      <c r="C32" s="9"/>
      <c r="D32" s="9"/>
      <c r="E32" s="9"/>
      <c r="F32" s="9"/>
      <c r="G32" s="9"/>
      <c r="H32" s="9"/>
      <c r="I32" s="9"/>
    </row>
    <row r="33" spans="1:9" ht="15">
      <c r="A33" s="317">
        <v>22</v>
      </c>
      <c r="B33" s="18"/>
      <c r="C33" s="9"/>
      <c r="D33" s="9"/>
      <c r="E33" s="9"/>
      <c r="F33" s="9"/>
      <c r="G33" s="9"/>
      <c r="H33" s="9"/>
      <c r="I33" s="9"/>
    </row>
    <row r="34" spans="1:9" ht="15">
      <c r="A34" s="317">
        <v>23</v>
      </c>
      <c r="B34" s="18"/>
      <c r="C34" s="9"/>
      <c r="D34" s="9"/>
      <c r="E34" s="9"/>
      <c r="F34" s="9"/>
      <c r="G34" s="9"/>
      <c r="H34" s="9"/>
      <c r="I34" s="9"/>
    </row>
    <row r="35" spans="1:9" ht="15">
      <c r="A35" s="317">
        <v>24</v>
      </c>
      <c r="B35" s="18"/>
      <c r="C35" s="9"/>
      <c r="D35" s="9"/>
      <c r="E35" s="9"/>
      <c r="F35" s="9"/>
      <c r="G35" s="9"/>
      <c r="H35" s="9"/>
      <c r="I35" s="9"/>
    </row>
    <row r="36" spans="1:9" ht="15">
      <c r="A36" s="317">
        <v>25</v>
      </c>
      <c r="B36" s="18"/>
      <c r="C36" s="9"/>
      <c r="D36" s="9"/>
      <c r="E36" s="9"/>
      <c r="F36" s="9"/>
      <c r="G36" s="9"/>
      <c r="H36" s="9"/>
      <c r="I36" s="9"/>
    </row>
    <row r="37" spans="1:9" ht="15">
      <c r="A37" s="317">
        <v>26</v>
      </c>
      <c r="B37" s="18"/>
      <c r="C37" s="9"/>
      <c r="D37" s="9"/>
      <c r="E37" s="9"/>
      <c r="F37" s="9"/>
      <c r="G37" s="9"/>
      <c r="H37" s="9"/>
      <c r="I37" s="9"/>
    </row>
    <row r="38" spans="1:9" ht="15">
      <c r="A38" s="317">
        <v>27</v>
      </c>
      <c r="B38" s="18"/>
      <c r="C38" s="9"/>
      <c r="D38" s="9"/>
      <c r="E38" s="9"/>
      <c r="F38" s="9"/>
      <c r="G38" s="9"/>
      <c r="H38" s="9"/>
      <c r="I38" s="9"/>
    </row>
    <row r="39" spans="1:9" ht="15">
      <c r="A39" s="317">
        <v>28</v>
      </c>
      <c r="B39" s="18"/>
      <c r="C39" s="9"/>
      <c r="D39" s="9"/>
      <c r="E39" s="9"/>
      <c r="F39" s="9"/>
      <c r="G39" s="9"/>
      <c r="H39" s="9"/>
      <c r="I39" s="9"/>
    </row>
    <row r="40" spans="1:9" ht="15">
      <c r="A40" s="317">
        <v>29</v>
      </c>
      <c r="B40" s="18"/>
      <c r="C40" s="9"/>
      <c r="D40" s="9"/>
      <c r="E40" s="9"/>
      <c r="F40" s="9"/>
      <c r="G40" s="9"/>
      <c r="H40" s="9"/>
      <c r="I40" s="9"/>
    </row>
    <row r="41" spans="1:9" ht="15">
      <c r="A41" s="317">
        <v>30</v>
      </c>
      <c r="B41" s="9"/>
      <c r="C41" s="9"/>
      <c r="D41" s="9"/>
      <c r="E41" s="9"/>
      <c r="F41" s="9"/>
      <c r="G41" s="9"/>
      <c r="H41" s="9"/>
      <c r="I41" s="9"/>
    </row>
    <row r="42" spans="1:9" ht="15">
      <c r="A42" s="317">
        <v>31</v>
      </c>
      <c r="B42" s="9"/>
      <c r="C42" s="9"/>
      <c r="D42" s="9"/>
      <c r="E42" s="9"/>
      <c r="F42" s="9"/>
      <c r="G42" s="9"/>
      <c r="H42" s="9"/>
      <c r="I42" s="9"/>
    </row>
    <row r="43" spans="1:9" ht="15">
      <c r="A43" s="317">
        <v>32</v>
      </c>
      <c r="B43" s="9"/>
      <c r="C43" s="9"/>
      <c r="D43" s="9"/>
      <c r="E43" s="9"/>
      <c r="F43" s="9"/>
      <c r="G43" s="9"/>
      <c r="H43" s="9"/>
      <c r="I43" s="9"/>
    </row>
    <row r="44" spans="1:9" ht="15">
      <c r="A44" s="317">
        <v>33</v>
      </c>
      <c r="B44" s="9"/>
      <c r="C44" s="9"/>
      <c r="D44" s="9"/>
      <c r="E44" s="9"/>
      <c r="F44" s="9"/>
      <c r="G44" s="9"/>
      <c r="H44" s="9"/>
      <c r="I44" s="9"/>
    </row>
    <row r="45" spans="1:9">
      <c r="A45" s="29" t="s">
        <v>19</v>
      </c>
      <c r="B45" s="9"/>
      <c r="C45" s="9"/>
      <c r="D45" s="9"/>
      <c r="E45" s="9"/>
      <c r="F45" s="9"/>
      <c r="G45" s="9"/>
      <c r="H45" s="9"/>
      <c r="I45" s="9"/>
    </row>
    <row r="47" spans="1:9">
      <c r="A47" s="220"/>
      <c r="B47" s="220"/>
      <c r="C47" s="220"/>
      <c r="D47" s="220"/>
      <c r="G47" s="221" t="s">
        <v>13</v>
      </c>
    </row>
    <row r="48" spans="1:9" ht="15" customHeight="1">
      <c r="A48" s="220"/>
      <c r="B48" s="220"/>
      <c r="C48" s="220"/>
      <c r="D48" s="220"/>
      <c r="F48" s="679" t="s">
        <v>14</v>
      </c>
      <c r="G48" s="679"/>
      <c r="H48" s="679"/>
    </row>
    <row r="49" spans="1:8" ht="15" customHeight="1">
      <c r="A49" s="220"/>
      <c r="B49" s="220"/>
      <c r="C49" s="220"/>
      <c r="D49" s="220"/>
      <c r="F49" s="679" t="s">
        <v>89</v>
      </c>
      <c r="G49" s="679"/>
      <c r="H49" s="679"/>
    </row>
    <row r="50" spans="1:8">
      <c r="A50" s="220" t="s">
        <v>12</v>
      </c>
      <c r="C50" s="220"/>
      <c r="D50" s="220"/>
      <c r="G50" s="222" t="s">
        <v>86</v>
      </c>
    </row>
  </sheetData>
  <mergeCells count="17">
    <mergeCell ref="F49:H49"/>
    <mergeCell ref="A7:A10"/>
    <mergeCell ref="G8:G10"/>
    <mergeCell ref="H7:H10"/>
    <mergeCell ref="B7:B10"/>
    <mergeCell ref="C7:C10"/>
    <mergeCell ref="E7:G7"/>
    <mergeCell ref="F48:H48"/>
    <mergeCell ref="H1:I1"/>
    <mergeCell ref="C5:H5"/>
    <mergeCell ref="D7:D10"/>
    <mergeCell ref="C2:G2"/>
    <mergeCell ref="B3:G3"/>
    <mergeCell ref="I7:I10"/>
    <mergeCell ref="E8:E10"/>
    <mergeCell ref="F8:F10"/>
    <mergeCell ref="G6:I6"/>
  </mergeCells>
  <printOptions horizontalCentered="1"/>
  <pageMargins left="1.03" right="0.70866141732283472" top="0.23622047244094491" bottom="0" header="0.31496062992125984" footer="0.31496062992125984"/>
  <pageSetup paperSize="9" scale="71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zoomScaleSheetLayoutView="120" workbookViewId="0">
      <selection sqref="A1:H1"/>
    </sheetView>
  </sheetViews>
  <sheetFormatPr defaultRowHeight="12.75"/>
  <cols>
    <col min="2" max="2" width="10.1406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0" ht="18">
      <c r="A1" s="681" t="s">
        <v>0</v>
      </c>
      <c r="B1" s="681"/>
      <c r="C1" s="681"/>
      <c r="D1" s="681"/>
      <c r="E1" s="681"/>
      <c r="F1" s="681"/>
      <c r="G1" s="681"/>
      <c r="H1" s="681"/>
      <c r="I1" s="245"/>
      <c r="J1" s="323" t="s">
        <v>555</v>
      </c>
    </row>
    <row r="2" spans="1:10" ht="21">
      <c r="A2" s="682" t="s">
        <v>753</v>
      </c>
      <c r="B2" s="682"/>
      <c r="C2" s="682"/>
      <c r="D2" s="682"/>
      <c r="E2" s="682"/>
      <c r="F2" s="682"/>
      <c r="G2" s="682"/>
      <c r="H2" s="682"/>
      <c r="I2" s="682"/>
      <c r="J2" s="682"/>
    </row>
    <row r="3" spans="1:10" ht="15">
      <c r="A3" s="214"/>
      <c r="B3" s="214"/>
      <c r="C3" s="214"/>
      <c r="D3" s="214"/>
      <c r="E3" s="214"/>
      <c r="F3" s="214"/>
      <c r="G3" s="214"/>
      <c r="H3" s="214"/>
      <c r="I3" s="214"/>
    </row>
    <row r="4" spans="1:10" ht="18">
      <c r="A4" s="681" t="s">
        <v>554</v>
      </c>
      <c r="B4" s="681"/>
      <c r="C4" s="681"/>
      <c r="D4" s="681"/>
      <c r="E4" s="681"/>
      <c r="F4" s="681"/>
      <c r="G4" s="681"/>
      <c r="H4" s="681"/>
      <c r="I4" s="681"/>
    </row>
    <row r="5" spans="1:10" ht="15">
      <c r="A5" s="215" t="s">
        <v>948</v>
      </c>
      <c r="B5" s="215"/>
      <c r="C5" s="215"/>
      <c r="D5" s="215"/>
      <c r="E5" s="215"/>
      <c r="F5" s="215"/>
      <c r="G5" s="215"/>
      <c r="H5" s="215"/>
      <c r="I5" s="743" t="s">
        <v>961</v>
      </c>
      <c r="J5" s="744"/>
    </row>
    <row r="6" spans="1:10" ht="25.5" customHeight="1">
      <c r="A6" s="747" t="s">
        <v>2</v>
      </c>
      <c r="B6" s="747" t="s">
        <v>396</v>
      </c>
      <c r="C6" s="594" t="s">
        <v>397</v>
      </c>
      <c r="D6" s="594"/>
      <c r="E6" s="594"/>
      <c r="F6" s="748" t="s">
        <v>400</v>
      </c>
      <c r="G6" s="749"/>
      <c r="H6" s="749"/>
      <c r="I6" s="750"/>
      <c r="J6" s="745" t="s">
        <v>404</v>
      </c>
    </row>
    <row r="7" spans="1:10" ht="63" customHeight="1">
      <c r="A7" s="747"/>
      <c r="B7" s="747"/>
      <c r="C7" s="5" t="s">
        <v>105</v>
      </c>
      <c r="D7" s="5" t="s">
        <v>398</v>
      </c>
      <c r="E7" s="5" t="s">
        <v>399</v>
      </c>
      <c r="F7" s="248" t="s">
        <v>401</v>
      </c>
      <c r="G7" s="248" t="s">
        <v>402</v>
      </c>
      <c r="H7" s="248" t="s">
        <v>403</v>
      </c>
      <c r="I7" s="248" t="s">
        <v>49</v>
      </c>
      <c r="J7" s="746"/>
    </row>
    <row r="8" spans="1:10" ht="15">
      <c r="A8" s="218" t="s">
        <v>264</v>
      </c>
      <c r="B8" s="218" t="s">
        <v>265</v>
      </c>
      <c r="C8" s="218" t="s">
        <v>266</v>
      </c>
      <c r="D8" s="218" t="s">
        <v>267</v>
      </c>
      <c r="E8" s="218" t="s">
        <v>268</v>
      </c>
      <c r="F8" s="218" t="s">
        <v>271</v>
      </c>
      <c r="G8" s="218" t="s">
        <v>290</v>
      </c>
      <c r="H8" s="218" t="s">
        <v>291</v>
      </c>
      <c r="I8" s="218" t="s">
        <v>292</v>
      </c>
      <c r="J8" s="218" t="s">
        <v>320</v>
      </c>
    </row>
    <row r="9" spans="1:10" ht="15">
      <c r="A9" s="317">
        <v>1</v>
      </c>
      <c r="B9" s="218"/>
      <c r="C9" s="218"/>
      <c r="D9" s="218"/>
      <c r="E9" s="218"/>
      <c r="F9" s="218"/>
      <c r="G9" s="218"/>
      <c r="H9" s="218"/>
      <c r="I9" s="218"/>
      <c r="J9" s="218"/>
    </row>
    <row r="10" spans="1:10" ht="15">
      <c r="A10" s="317">
        <v>2</v>
      </c>
      <c r="B10" s="218"/>
      <c r="C10" s="218"/>
      <c r="D10" s="218"/>
      <c r="E10" s="218"/>
      <c r="F10" s="218"/>
      <c r="G10" s="218"/>
      <c r="H10" s="218"/>
      <c r="I10" s="218"/>
      <c r="J10" s="218"/>
    </row>
    <row r="11" spans="1:10" ht="15">
      <c r="A11" s="317">
        <v>3</v>
      </c>
      <c r="B11" s="218"/>
      <c r="C11" s="218"/>
      <c r="D11" s="218"/>
      <c r="E11" s="218"/>
      <c r="F11" s="218"/>
      <c r="G11" s="218"/>
      <c r="H11" s="218"/>
      <c r="I11" s="218"/>
      <c r="J11" s="218"/>
    </row>
    <row r="12" spans="1:10" ht="15">
      <c r="A12" s="317">
        <v>4</v>
      </c>
      <c r="B12" s="218"/>
      <c r="C12" s="218"/>
      <c r="D12" s="218"/>
      <c r="E12" s="218"/>
      <c r="F12" s="218"/>
      <c r="G12" s="218"/>
      <c r="H12" s="218"/>
      <c r="I12" s="218"/>
      <c r="J12" s="218"/>
    </row>
    <row r="13" spans="1:10" ht="15">
      <c r="A13" s="317">
        <v>5</v>
      </c>
      <c r="B13" s="218"/>
      <c r="C13" s="218"/>
      <c r="D13" s="218"/>
      <c r="E13" s="218"/>
      <c r="F13" s="218"/>
      <c r="G13" s="218"/>
      <c r="H13" s="218"/>
      <c r="I13" s="218"/>
      <c r="J13" s="218"/>
    </row>
    <row r="14" spans="1:10" ht="15">
      <c r="A14" s="317">
        <v>6</v>
      </c>
      <c r="B14" s="218"/>
      <c r="C14" s="218"/>
      <c r="D14" s="218"/>
      <c r="E14" s="218"/>
      <c r="F14" s="218"/>
      <c r="G14" s="218"/>
      <c r="H14" s="218"/>
      <c r="I14" s="218"/>
      <c r="J14" s="218"/>
    </row>
    <row r="15" spans="1:10" ht="15">
      <c r="A15" s="317">
        <v>7</v>
      </c>
      <c r="B15" s="218"/>
      <c r="C15" s="218"/>
      <c r="D15" s="218"/>
      <c r="E15" s="218"/>
      <c r="F15" s="218"/>
      <c r="G15" s="218"/>
      <c r="H15" s="218"/>
      <c r="I15" s="218"/>
      <c r="J15" s="218"/>
    </row>
    <row r="16" spans="1:10" ht="15">
      <c r="A16" s="317">
        <v>8</v>
      </c>
      <c r="B16" s="218"/>
      <c r="C16" s="218"/>
      <c r="D16" s="218"/>
      <c r="E16" s="218"/>
      <c r="F16" s="218"/>
      <c r="G16" s="218"/>
      <c r="H16" s="218"/>
      <c r="I16" s="218"/>
      <c r="J16" s="218"/>
    </row>
    <row r="17" spans="1:13" ht="15">
      <c r="A17" s="317">
        <v>9</v>
      </c>
      <c r="B17" s="218"/>
      <c r="C17" s="218"/>
      <c r="D17" s="218"/>
      <c r="E17" s="218"/>
      <c r="F17" s="218"/>
      <c r="G17" s="218"/>
      <c r="H17" s="218"/>
      <c r="I17" s="218"/>
      <c r="J17" s="218"/>
    </row>
    <row r="18" spans="1:13" ht="15">
      <c r="A18" s="317">
        <v>10</v>
      </c>
      <c r="B18" s="9"/>
      <c r="C18" s="9"/>
      <c r="D18" s="9"/>
      <c r="E18" s="9"/>
      <c r="F18" s="9"/>
      <c r="G18" s="9"/>
      <c r="H18" s="9"/>
      <c r="I18" s="9"/>
      <c r="J18" s="9"/>
    </row>
    <row r="19" spans="1:13" ht="15">
      <c r="A19" s="317">
        <v>11</v>
      </c>
      <c r="B19" s="9"/>
      <c r="C19" s="9"/>
      <c r="D19" s="9"/>
      <c r="E19" s="9"/>
      <c r="F19" s="9"/>
      <c r="G19" s="9"/>
      <c r="H19" s="9"/>
      <c r="I19" s="9"/>
      <c r="J19" s="9"/>
    </row>
    <row r="20" spans="1:13" ht="15">
      <c r="A20" s="317">
        <v>12</v>
      </c>
      <c r="B20" s="9"/>
      <c r="C20" s="9"/>
      <c r="D20" s="9"/>
      <c r="E20" s="9"/>
      <c r="F20" s="9"/>
      <c r="G20" s="9"/>
      <c r="H20" s="9"/>
      <c r="I20" s="9"/>
      <c r="J20" s="9"/>
    </row>
    <row r="21" spans="1:13" ht="15">
      <c r="A21" s="317">
        <v>13</v>
      </c>
      <c r="B21" s="9"/>
      <c r="C21" s="9"/>
      <c r="D21" s="9"/>
      <c r="E21" s="9"/>
      <c r="F21" s="9"/>
      <c r="G21" s="9"/>
      <c r="H21" s="9"/>
      <c r="I21" s="9"/>
      <c r="J21" s="9"/>
    </row>
    <row r="22" spans="1:13" ht="15">
      <c r="A22" s="317">
        <v>14</v>
      </c>
      <c r="B22" s="9"/>
      <c r="C22" s="9"/>
      <c r="D22" s="9"/>
      <c r="E22" s="9"/>
      <c r="F22" s="9"/>
      <c r="G22" s="9"/>
      <c r="H22" s="9"/>
      <c r="I22" s="9"/>
      <c r="J22" s="9"/>
      <c r="M22" s="15" t="s">
        <v>405</v>
      </c>
    </row>
    <row r="23" spans="1:13" ht="15">
      <c r="A23" s="317">
        <v>15</v>
      </c>
      <c r="B23" s="9"/>
      <c r="C23" s="9"/>
      <c r="D23" s="9"/>
      <c r="E23" s="9"/>
      <c r="F23" s="9"/>
      <c r="G23" s="9"/>
      <c r="H23" s="9"/>
      <c r="I23" s="9"/>
      <c r="J23" s="9"/>
      <c r="M23" s="434"/>
    </row>
    <row r="24" spans="1:13" ht="15">
      <c r="A24" s="317">
        <v>16</v>
      </c>
      <c r="B24" s="9"/>
      <c r="C24" s="9"/>
      <c r="D24" s="9"/>
      <c r="E24" s="9"/>
      <c r="F24" s="9"/>
      <c r="G24" s="9"/>
      <c r="H24" s="9"/>
      <c r="I24" s="9"/>
      <c r="J24" s="9"/>
      <c r="M24" s="434"/>
    </row>
    <row r="25" spans="1:13" ht="15">
      <c r="A25" s="317">
        <v>17</v>
      </c>
      <c r="B25" s="9"/>
      <c r="C25" s="9"/>
      <c r="D25" s="9"/>
      <c r="E25" s="9"/>
      <c r="F25" s="9"/>
      <c r="G25" s="9"/>
      <c r="H25" s="9"/>
      <c r="I25" s="9"/>
      <c r="J25" s="9"/>
      <c r="M25" s="434"/>
    </row>
    <row r="26" spans="1:13" ht="15">
      <c r="A26" s="317">
        <v>18</v>
      </c>
      <c r="B26" s="9"/>
      <c r="C26" s="9"/>
      <c r="D26" s="9"/>
      <c r="E26" s="9"/>
      <c r="F26" s="9"/>
      <c r="G26" s="9"/>
      <c r="H26" s="9"/>
      <c r="I26" s="9"/>
      <c r="J26" s="9"/>
      <c r="M26" s="434"/>
    </row>
    <row r="27" spans="1:13" ht="15">
      <c r="A27" s="317">
        <v>19</v>
      </c>
      <c r="B27" s="9"/>
      <c r="C27" s="9"/>
      <c r="D27" s="9"/>
      <c r="E27" s="9"/>
      <c r="F27" s="9"/>
      <c r="G27" s="9"/>
      <c r="H27" s="9"/>
      <c r="I27" s="9"/>
      <c r="J27" s="9"/>
      <c r="M27" s="434"/>
    </row>
    <row r="28" spans="1:13" ht="15">
      <c r="A28" s="317">
        <v>20</v>
      </c>
      <c r="B28" s="9"/>
      <c r="C28" s="9"/>
      <c r="D28" s="9"/>
      <c r="E28" s="9"/>
      <c r="F28" s="9"/>
      <c r="G28" s="9"/>
      <c r="H28" s="9"/>
      <c r="I28" s="9"/>
      <c r="J28" s="9"/>
      <c r="M28" s="434"/>
    </row>
    <row r="29" spans="1:13" ht="15">
      <c r="A29" s="317">
        <v>21</v>
      </c>
      <c r="B29" s="9"/>
      <c r="C29" s="9"/>
      <c r="D29" s="9"/>
      <c r="E29" s="9"/>
      <c r="F29" s="9"/>
      <c r="G29" s="9"/>
      <c r="H29" s="9"/>
      <c r="I29" s="9"/>
      <c r="J29" s="9"/>
      <c r="M29" s="434"/>
    </row>
    <row r="30" spans="1:13" ht="15">
      <c r="A30" s="317">
        <v>22</v>
      </c>
      <c r="B30" s="9"/>
      <c r="C30" s="9"/>
      <c r="D30" s="9"/>
      <c r="E30" s="9"/>
      <c r="F30" s="9"/>
      <c r="G30" s="9"/>
      <c r="H30" s="9"/>
      <c r="I30" s="9"/>
      <c r="J30" s="9"/>
      <c r="M30" s="434"/>
    </row>
    <row r="31" spans="1:13" ht="15">
      <c r="A31" s="317">
        <v>23</v>
      </c>
      <c r="B31" s="9"/>
      <c r="C31" s="9"/>
      <c r="D31" s="9"/>
      <c r="E31" s="9"/>
      <c r="F31" s="9"/>
      <c r="G31" s="9"/>
      <c r="H31" s="9"/>
      <c r="I31" s="9"/>
      <c r="J31" s="9"/>
      <c r="M31" s="434"/>
    </row>
    <row r="32" spans="1:13" ht="15">
      <c r="A32" s="317">
        <v>24</v>
      </c>
      <c r="B32" s="9"/>
      <c r="C32" s="9"/>
      <c r="D32" s="9"/>
      <c r="E32" s="9"/>
      <c r="F32" s="9"/>
      <c r="G32" s="9"/>
      <c r="H32" s="9"/>
      <c r="I32" s="9"/>
      <c r="J32" s="9"/>
      <c r="M32" s="434"/>
    </row>
    <row r="33" spans="1:13" ht="15">
      <c r="A33" s="317">
        <v>25</v>
      </c>
      <c r="B33" s="9"/>
      <c r="C33" s="9"/>
      <c r="D33" s="9"/>
      <c r="E33" s="9"/>
      <c r="F33" s="9"/>
      <c r="G33" s="9"/>
      <c r="H33" s="9"/>
      <c r="I33" s="9"/>
      <c r="J33" s="9"/>
      <c r="M33" s="434"/>
    </row>
    <row r="34" spans="1:13" ht="15">
      <c r="A34" s="317">
        <v>26</v>
      </c>
      <c r="B34" s="9"/>
      <c r="C34" s="9"/>
      <c r="D34" s="9"/>
      <c r="E34" s="9"/>
      <c r="F34" s="9"/>
      <c r="G34" s="9"/>
      <c r="H34" s="9"/>
      <c r="I34" s="9"/>
      <c r="J34" s="9"/>
      <c r="M34" s="434"/>
    </row>
    <row r="35" spans="1:13" ht="15">
      <c r="A35" s="317">
        <v>27</v>
      </c>
      <c r="B35" s="9"/>
      <c r="C35" s="9"/>
      <c r="D35" s="9"/>
      <c r="E35" s="9"/>
      <c r="F35" s="9"/>
      <c r="G35" s="9"/>
      <c r="H35" s="9"/>
      <c r="I35" s="9"/>
      <c r="J35" s="9"/>
      <c r="M35" s="434"/>
    </row>
    <row r="36" spans="1:13" ht="15">
      <c r="A36" s="317">
        <v>28</v>
      </c>
      <c r="B36" s="9"/>
      <c r="C36" s="9"/>
      <c r="D36" s="9"/>
      <c r="E36" s="9"/>
      <c r="F36" s="9"/>
      <c r="G36" s="9"/>
      <c r="H36" s="9"/>
      <c r="I36" s="9"/>
      <c r="J36" s="9"/>
      <c r="M36" s="434"/>
    </row>
    <row r="37" spans="1:13" ht="15">
      <c r="A37" s="317">
        <v>29</v>
      </c>
      <c r="B37" s="9"/>
      <c r="C37" s="9"/>
      <c r="D37" s="9"/>
      <c r="E37" s="9"/>
      <c r="F37" s="9"/>
      <c r="G37" s="9"/>
      <c r="H37" s="9"/>
      <c r="I37" s="9"/>
      <c r="J37" s="9"/>
      <c r="M37" s="434"/>
    </row>
    <row r="38" spans="1:13" ht="15">
      <c r="A38" s="317">
        <v>30</v>
      </c>
      <c r="B38" s="9"/>
      <c r="C38" s="9"/>
      <c r="D38" s="9"/>
      <c r="E38" s="9"/>
      <c r="F38" s="9"/>
      <c r="G38" s="9"/>
      <c r="H38" s="9"/>
      <c r="I38" s="9"/>
      <c r="J38" s="9"/>
      <c r="M38" s="434"/>
    </row>
    <row r="39" spans="1:13" ht="15">
      <c r="A39" s="317">
        <v>31</v>
      </c>
      <c r="B39" s="9"/>
      <c r="C39" s="9"/>
      <c r="D39" s="9"/>
      <c r="E39" s="9"/>
      <c r="F39" s="9"/>
      <c r="G39" s="9"/>
      <c r="H39" s="9"/>
      <c r="I39" s="9"/>
      <c r="J39" s="9"/>
      <c r="M39" s="434"/>
    </row>
    <row r="40" spans="1:13" ht="15">
      <c r="A40" s="317">
        <v>32</v>
      </c>
      <c r="B40" s="9"/>
      <c r="C40" s="9"/>
      <c r="D40" s="9"/>
      <c r="E40" s="9"/>
      <c r="F40" s="9"/>
      <c r="G40" s="9"/>
      <c r="H40" s="9"/>
      <c r="I40" s="9"/>
      <c r="J40" s="9"/>
      <c r="M40" s="434"/>
    </row>
    <row r="41" spans="1:13" ht="15">
      <c r="A41" s="317">
        <v>33</v>
      </c>
      <c r="B41" s="9"/>
      <c r="C41" s="9"/>
      <c r="D41" s="9"/>
      <c r="E41" s="9"/>
      <c r="F41" s="9"/>
      <c r="G41" s="9"/>
      <c r="H41" s="9"/>
      <c r="I41" s="9"/>
      <c r="J41" s="9"/>
      <c r="M41" s="434"/>
    </row>
    <row r="42" spans="1:13">
      <c r="A42" s="29" t="s">
        <v>19</v>
      </c>
      <c r="B42" s="9"/>
      <c r="C42" s="9"/>
      <c r="D42" s="9"/>
      <c r="E42" s="9"/>
      <c r="F42" s="9"/>
      <c r="G42" s="9"/>
      <c r="H42" s="9"/>
      <c r="I42" s="9"/>
      <c r="J42" s="9"/>
    </row>
    <row r="45" spans="1:13" ht="12.75" customHeight="1">
      <c r="A45" s="220"/>
      <c r="B45" s="220"/>
      <c r="C45" s="220"/>
      <c r="D45" s="220"/>
      <c r="I45" s="679" t="s">
        <v>13</v>
      </c>
      <c r="J45" s="679"/>
    </row>
    <row r="46" spans="1:13" ht="12.75" customHeight="1">
      <c r="A46" s="220"/>
      <c r="B46" s="220"/>
      <c r="C46" s="220"/>
      <c r="D46" s="220"/>
      <c r="I46" s="679" t="s">
        <v>14</v>
      </c>
      <c r="J46" s="679"/>
    </row>
    <row r="47" spans="1:13" ht="12.75" customHeight="1">
      <c r="A47" s="220"/>
      <c r="B47" s="220"/>
      <c r="C47" s="220"/>
      <c r="D47" s="220"/>
      <c r="I47" s="679" t="s">
        <v>89</v>
      </c>
      <c r="J47" s="679"/>
    </row>
    <row r="48" spans="1:13">
      <c r="A48" s="220" t="s">
        <v>12</v>
      </c>
      <c r="C48" s="220"/>
      <c r="D48" s="220"/>
      <c r="J48" s="222" t="s">
        <v>86</v>
      </c>
    </row>
  </sheetData>
  <mergeCells count="12">
    <mergeCell ref="I47:J47"/>
    <mergeCell ref="I5:J5"/>
    <mergeCell ref="J6:J7"/>
    <mergeCell ref="A1:H1"/>
    <mergeCell ref="I45:J45"/>
    <mergeCell ref="I46:J46"/>
    <mergeCell ref="A2:J2"/>
    <mergeCell ref="A4:I4"/>
    <mergeCell ref="A6:A7"/>
    <mergeCell ref="B6:B7"/>
    <mergeCell ref="C6:E6"/>
    <mergeCell ref="F6:I6"/>
  </mergeCells>
  <printOptions horizontalCentered="1"/>
  <pageMargins left="1.03" right="0.70866141732283472" top="0.23622047244094491" bottom="0" header="0.31496062992125984" footer="0.31496062992125984"/>
  <pageSetup paperSize="9" scale="7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topLeftCell="A7" zoomScaleSheetLayoutView="80" workbookViewId="0">
      <selection activeCell="C31" sqref="C31"/>
    </sheetView>
  </sheetViews>
  <sheetFormatPr defaultRowHeight="12.75"/>
  <cols>
    <col min="1" max="1" width="5.28515625" style="220" customWidth="1"/>
    <col min="2" max="2" width="8.5703125" style="220" customWidth="1"/>
    <col min="3" max="3" width="32.140625" style="220" customWidth="1"/>
    <col min="4" max="4" width="15.140625" style="220" customWidth="1"/>
    <col min="5" max="6" width="11.7109375" style="220" customWidth="1"/>
    <col min="7" max="7" width="13.7109375" style="220" customWidth="1"/>
    <col min="8" max="8" width="20.140625" style="220" customWidth="1"/>
    <col min="9" max="16384" width="9.140625" style="220"/>
  </cols>
  <sheetData>
    <row r="1" spans="1:8">
      <c r="A1" s="220" t="s">
        <v>11</v>
      </c>
      <c r="H1" s="236" t="s">
        <v>557</v>
      </c>
    </row>
    <row r="2" spans="1:8" s="224" customFormat="1" ht="15.75">
      <c r="A2" s="712" t="s">
        <v>0</v>
      </c>
      <c r="B2" s="712"/>
      <c r="C2" s="712"/>
      <c r="D2" s="712"/>
      <c r="E2" s="712"/>
      <c r="F2" s="712"/>
      <c r="G2" s="712"/>
      <c r="H2" s="712"/>
    </row>
    <row r="3" spans="1:8" s="224" customFormat="1" ht="20.25" customHeight="1">
      <c r="A3" s="713" t="s">
        <v>753</v>
      </c>
      <c r="B3" s="713"/>
      <c r="C3" s="713"/>
      <c r="D3" s="713"/>
      <c r="E3" s="713"/>
      <c r="F3" s="713"/>
      <c r="G3" s="713"/>
      <c r="H3" s="713"/>
    </row>
    <row r="5" spans="1:8" s="224" customFormat="1" ht="15.75">
      <c r="A5" s="756" t="s">
        <v>556</v>
      </c>
      <c r="B5" s="756"/>
      <c r="C5" s="756"/>
      <c r="D5" s="756"/>
      <c r="E5" s="756"/>
      <c r="F5" s="756"/>
      <c r="G5" s="756"/>
      <c r="H5" s="757"/>
    </row>
    <row r="7" spans="1:8">
      <c r="A7" s="758" t="s">
        <v>165</v>
      </c>
      <c r="B7" s="758"/>
      <c r="C7" s="226" t="s">
        <v>964</v>
      </c>
      <c r="D7" s="227"/>
      <c r="E7" s="227"/>
      <c r="F7" s="227"/>
      <c r="G7" s="227"/>
    </row>
    <row r="9" spans="1:8" ht="13.9" customHeight="1">
      <c r="A9" s="237"/>
      <c r="B9" s="237"/>
      <c r="C9" s="237"/>
      <c r="D9" s="237"/>
      <c r="E9" s="237"/>
      <c r="F9" s="237"/>
      <c r="G9" s="237"/>
    </row>
    <row r="10" spans="1:8" s="228" customFormat="1">
      <c r="A10" s="220"/>
      <c r="B10" s="220"/>
      <c r="C10" s="220"/>
      <c r="D10" s="220"/>
      <c r="E10" s="220"/>
      <c r="F10" s="220"/>
      <c r="G10" s="684" t="s">
        <v>961</v>
      </c>
      <c r="H10" s="684"/>
    </row>
    <row r="11" spans="1:8" s="228" customFormat="1" ht="39.75" customHeight="1">
      <c r="A11" s="229"/>
      <c r="B11" s="751" t="s">
        <v>284</v>
      </c>
      <c r="C11" s="751" t="s">
        <v>285</v>
      </c>
      <c r="D11" s="760" t="s">
        <v>286</v>
      </c>
      <c r="E11" s="761"/>
      <c r="F11" s="761"/>
      <c r="G11" s="762"/>
      <c r="H11" s="751" t="s">
        <v>80</v>
      </c>
    </row>
    <row r="12" spans="1:8" s="228" customFormat="1" ht="25.5">
      <c r="A12" s="230"/>
      <c r="B12" s="752"/>
      <c r="C12" s="752"/>
      <c r="D12" s="238" t="s">
        <v>287</v>
      </c>
      <c r="E12" s="238" t="s">
        <v>288</v>
      </c>
      <c r="F12" s="238" t="s">
        <v>289</v>
      </c>
      <c r="G12" s="238" t="s">
        <v>19</v>
      </c>
      <c r="H12" s="752"/>
    </row>
    <row r="13" spans="1:8" s="228" customFormat="1" ht="15">
      <c r="A13" s="230"/>
      <c r="B13" s="239" t="s">
        <v>264</v>
      </c>
      <c r="C13" s="239" t="s">
        <v>265</v>
      </c>
      <c r="D13" s="239" t="s">
        <v>266</v>
      </c>
      <c r="E13" s="239" t="s">
        <v>267</v>
      </c>
      <c r="F13" s="239" t="s">
        <v>268</v>
      </c>
      <c r="G13" s="239" t="s">
        <v>269</v>
      </c>
      <c r="H13" s="239" t="s">
        <v>270</v>
      </c>
    </row>
    <row r="14" spans="1:8" s="240" customFormat="1" ht="15" customHeight="1">
      <c r="B14" s="241" t="s">
        <v>31</v>
      </c>
      <c r="C14" s="753" t="s">
        <v>293</v>
      </c>
      <c r="D14" s="754"/>
      <c r="E14" s="754"/>
      <c r="F14" s="754"/>
      <c r="G14" s="754"/>
      <c r="H14" s="755"/>
    </row>
    <row r="15" spans="1:8" s="243" customFormat="1">
      <c r="B15" s="242"/>
      <c r="C15" s="242">
        <v>1</v>
      </c>
      <c r="D15" s="241">
        <v>10</v>
      </c>
      <c r="E15" s="241">
        <v>0</v>
      </c>
      <c r="F15" s="241">
        <v>0</v>
      </c>
      <c r="G15" s="241">
        <v>10</v>
      </c>
      <c r="H15" s="242"/>
    </row>
    <row r="16" spans="1:8" ht="14.25">
      <c r="A16" s="233"/>
      <c r="B16" s="152"/>
      <c r="C16" s="244">
        <v>2</v>
      </c>
      <c r="D16" s="152"/>
      <c r="E16" s="152"/>
      <c r="F16" s="152"/>
      <c r="G16" s="152"/>
      <c r="H16" s="152"/>
    </row>
    <row r="17" spans="1:8">
      <c r="B17" s="232"/>
      <c r="C17" s="244">
        <v>3</v>
      </c>
      <c r="D17" s="232"/>
      <c r="E17" s="153"/>
      <c r="F17" s="153"/>
      <c r="G17" s="153"/>
      <c r="H17" s="152"/>
    </row>
    <row r="18" spans="1:8" s="147" customFormat="1">
      <c r="B18" s="152"/>
      <c r="C18" s="244">
        <v>4</v>
      </c>
      <c r="D18" s="152"/>
      <c r="E18" s="152"/>
      <c r="F18" s="152"/>
      <c r="G18" s="152"/>
      <c r="H18" s="150"/>
    </row>
    <row r="19" spans="1:8" s="147" customFormat="1">
      <c r="B19" s="152"/>
      <c r="C19" s="244"/>
      <c r="D19" s="152"/>
      <c r="E19" s="152"/>
      <c r="F19" s="152"/>
      <c r="G19" s="152"/>
      <c r="H19" s="150"/>
    </row>
    <row r="20" spans="1:8" s="147" customFormat="1">
      <c r="B20" s="152"/>
      <c r="C20" s="244"/>
      <c r="D20" s="152"/>
      <c r="E20" s="152"/>
      <c r="F20" s="152"/>
      <c r="G20" s="152"/>
      <c r="H20" s="150"/>
    </row>
    <row r="21" spans="1:8" s="147" customFormat="1" ht="21.75" customHeight="1">
      <c r="B21" s="241" t="s">
        <v>35</v>
      </c>
      <c r="C21" s="753" t="s">
        <v>468</v>
      </c>
      <c r="D21" s="754"/>
      <c r="E21" s="754"/>
      <c r="F21" s="754"/>
      <c r="G21" s="754"/>
      <c r="H21" s="755"/>
    </row>
    <row r="22" spans="1:8" s="147" customFormat="1">
      <c r="A22" s="235" t="s">
        <v>283</v>
      </c>
      <c r="B22" s="234"/>
      <c r="C22" s="242">
        <v>1</v>
      </c>
      <c r="D22" s="456">
        <v>11</v>
      </c>
      <c r="E22" s="456">
        <v>66</v>
      </c>
      <c r="F22" s="456">
        <v>305</v>
      </c>
      <c r="G22" s="456">
        <f>SUM(D22:F22)</f>
        <v>382</v>
      </c>
      <c r="H22" s="150"/>
    </row>
    <row r="23" spans="1:8">
      <c r="B23" s="152"/>
      <c r="C23" s="244">
        <v>2</v>
      </c>
      <c r="D23" s="152"/>
      <c r="E23" s="152"/>
      <c r="F23" s="152"/>
      <c r="G23" s="152"/>
      <c r="H23" s="152"/>
    </row>
    <row r="24" spans="1:8">
      <c r="B24" s="152"/>
      <c r="C24" s="244">
        <v>3</v>
      </c>
      <c r="D24" s="152"/>
      <c r="E24" s="152"/>
      <c r="F24" s="152"/>
      <c r="G24" s="152"/>
      <c r="H24" s="152"/>
    </row>
    <row r="25" spans="1:8">
      <c r="B25" s="152"/>
      <c r="C25" s="244">
        <v>4</v>
      </c>
      <c r="D25" s="152"/>
      <c r="E25" s="152"/>
      <c r="F25" s="152"/>
      <c r="G25" s="152"/>
      <c r="H25" s="152"/>
    </row>
    <row r="26" spans="1:8">
      <c r="B26" s="152"/>
      <c r="C26" s="244"/>
      <c r="D26" s="152"/>
      <c r="E26" s="152"/>
      <c r="F26" s="152"/>
      <c r="G26" s="152"/>
      <c r="H26" s="152"/>
    </row>
    <row r="27" spans="1:8">
      <c r="B27" s="152"/>
      <c r="C27" s="152"/>
      <c r="D27" s="152"/>
      <c r="E27" s="152"/>
      <c r="F27" s="152"/>
      <c r="G27" s="152"/>
      <c r="H27" s="152"/>
    </row>
    <row r="28" spans="1:8" ht="12.75" customHeight="1">
      <c r="D28" s="759" t="s">
        <v>13</v>
      </c>
      <c r="E28" s="759"/>
      <c r="F28" s="759"/>
      <c r="G28" s="759"/>
    </row>
    <row r="29" spans="1:8" ht="12.75" customHeight="1">
      <c r="D29" s="679" t="s">
        <v>14</v>
      </c>
      <c r="E29" s="679"/>
      <c r="F29" s="679"/>
      <c r="G29" s="679"/>
    </row>
    <row r="30" spans="1:8" ht="12.75" customHeight="1">
      <c r="D30" s="679" t="s">
        <v>89</v>
      </c>
      <c r="E30" s="679"/>
      <c r="F30" s="679"/>
      <c r="G30" s="679"/>
    </row>
    <row r="31" spans="1:8">
      <c r="B31" s="220" t="s">
        <v>12</v>
      </c>
      <c r="E31" s="220" t="s">
        <v>715</v>
      </c>
    </row>
  </sheetData>
  <mergeCells count="14">
    <mergeCell ref="D28:G28"/>
    <mergeCell ref="D29:G29"/>
    <mergeCell ref="D30:G30"/>
    <mergeCell ref="B11:B12"/>
    <mergeCell ref="C11:C12"/>
    <mergeCell ref="D11:G11"/>
    <mergeCell ref="H11:H12"/>
    <mergeCell ref="C14:H14"/>
    <mergeCell ref="C21:H21"/>
    <mergeCell ref="A2:H2"/>
    <mergeCell ref="A3:H3"/>
    <mergeCell ref="A5:H5"/>
    <mergeCell ref="A7:B7"/>
    <mergeCell ref="G10:H10"/>
  </mergeCells>
  <printOptions horizontalCentered="1"/>
  <pageMargins left="1.03" right="0.70866141732283472" top="0.23622047244094491" bottom="0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0"/>
  <sheetViews>
    <sheetView zoomScaleSheetLayoutView="100" workbookViewId="0">
      <selection activeCell="K1" sqref="K1"/>
    </sheetView>
  </sheetViews>
  <sheetFormatPr defaultRowHeight="12.75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17.42578125" customWidth="1"/>
  </cols>
  <sheetData>
    <row r="1" spans="1:8" ht="18">
      <c r="A1" s="681" t="s">
        <v>0</v>
      </c>
      <c r="B1" s="681"/>
      <c r="C1" s="681"/>
      <c r="D1" s="681"/>
      <c r="E1" s="681"/>
      <c r="F1" s="681"/>
      <c r="H1" s="212" t="s">
        <v>648</v>
      </c>
    </row>
    <row r="2" spans="1:8" ht="21">
      <c r="A2" s="682" t="s">
        <v>753</v>
      </c>
      <c r="B2" s="682"/>
      <c r="C2" s="682"/>
      <c r="D2" s="682"/>
      <c r="E2" s="682"/>
      <c r="F2" s="682"/>
      <c r="G2" s="682"/>
    </row>
    <row r="3" spans="1:8" ht="15">
      <c r="A3" s="214"/>
      <c r="B3" s="214"/>
    </row>
    <row r="4" spans="1:8" ht="18" customHeight="1">
      <c r="A4" s="683" t="s">
        <v>649</v>
      </c>
      <c r="B4" s="683"/>
      <c r="C4" s="683"/>
      <c r="D4" s="683"/>
      <c r="E4" s="683"/>
      <c r="F4" s="683"/>
      <c r="G4" s="683"/>
    </row>
    <row r="5" spans="1:8" ht="15">
      <c r="A5" s="215" t="s">
        <v>947</v>
      </c>
      <c r="B5" s="215"/>
    </row>
    <row r="6" spans="1:8" ht="15">
      <c r="A6" s="215"/>
      <c r="B6" s="215"/>
      <c r="F6" s="684" t="s">
        <v>961</v>
      </c>
      <c r="G6" s="684"/>
      <c r="H6" s="684"/>
    </row>
    <row r="7" spans="1:8" ht="59.25" customHeight="1">
      <c r="A7" s="216" t="s">
        <v>2</v>
      </c>
      <c r="B7" s="327" t="s">
        <v>3</v>
      </c>
      <c r="C7" s="332" t="s">
        <v>650</v>
      </c>
      <c r="D7" s="332" t="s">
        <v>651</v>
      </c>
      <c r="E7" s="332" t="s">
        <v>652</v>
      </c>
      <c r="F7" s="332" t="s">
        <v>653</v>
      </c>
      <c r="G7" s="367" t="s">
        <v>755</v>
      </c>
      <c r="H7" s="313" t="s">
        <v>728</v>
      </c>
    </row>
    <row r="8" spans="1:8" s="212" customFormat="1" ht="15">
      <c r="A8" s="218" t="s">
        <v>264</v>
      </c>
      <c r="B8" s="218" t="s">
        <v>265</v>
      </c>
      <c r="C8" s="218" t="s">
        <v>266</v>
      </c>
      <c r="D8" s="218" t="s">
        <v>267</v>
      </c>
      <c r="E8" s="218" t="s">
        <v>268</v>
      </c>
      <c r="F8" s="218" t="s">
        <v>269</v>
      </c>
      <c r="G8" s="368" t="s">
        <v>270</v>
      </c>
      <c r="H8" s="252">
        <v>8</v>
      </c>
    </row>
    <row r="9" spans="1:8" s="212" customFormat="1" ht="15">
      <c r="A9" s="317">
        <v>1</v>
      </c>
      <c r="B9" s="406" t="s">
        <v>905</v>
      </c>
      <c r="C9" s="318">
        <v>1894</v>
      </c>
      <c r="D9" s="318">
        <v>1894</v>
      </c>
      <c r="E9" s="318">
        <v>50</v>
      </c>
      <c r="F9" s="318">
        <v>30</v>
      </c>
      <c r="G9" s="524">
        <v>1894</v>
      </c>
      <c r="H9" s="252"/>
    </row>
    <row r="10" spans="1:8" s="212" customFormat="1" ht="15">
      <c r="A10" s="317">
        <v>2</v>
      </c>
      <c r="B10" s="406" t="s">
        <v>906</v>
      </c>
      <c r="C10" s="318">
        <v>2874</v>
      </c>
      <c r="D10" s="318">
        <v>2874</v>
      </c>
      <c r="E10" s="318">
        <v>70</v>
      </c>
      <c r="F10" s="318">
        <v>10</v>
      </c>
      <c r="G10" s="524">
        <v>2874</v>
      </c>
      <c r="H10" s="252"/>
    </row>
    <row r="11" spans="1:8" s="212" customFormat="1" ht="15">
      <c r="A11" s="317">
        <v>3</v>
      </c>
      <c r="B11" s="406" t="s">
        <v>907</v>
      </c>
      <c r="C11" s="318">
        <v>2651</v>
      </c>
      <c r="D11" s="318">
        <v>2651</v>
      </c>
      <c r="E11" s="318">
        <v>17</v>
      </c>
      <c r="F11" s="318">
        <v>11</v>
      </c>
      <c r="G11" s="524">
        <v>2651</v>
      </c>
      <c r="H11" s="252"/>
    </row>
    <row r="12" spans="1:8" s="212" customFormat="1" ht="15">
      <c r="A12" s="317">
        <v>4</v>
      </c>
      <c r="B12" s="406" t="s">
        <v>908</v>
      </c>
      <c r="C12" s="318">
        <v>1307</v>
      </c>
      <c r="D12" s="318">
        <v>1307</v>
      </c>
      <c r="E12" s="318">
        <v>0</v>
      </c>
      <c r="F12" s="318">
        <v>0</v>
      </c>
      <c r="G12" s="524">
        <v>1307</v>
      </c>
      <c r="H12" s="252"/>
    </row>
    <row r="13" spans="1:8" s="212" customFormat="1" ht="15">
      <c r="A13" s="317">
        <v>5</v>
      </c>
      <c r="B13" s="406" t="s">
        <v>909</v>
      </c>
      <c r="C13" s="318">
        <v>4927</v>
      </c>
      <c r="D13" s="318">
        <v>4927</v>
      </c>
      <c r="E13" s="318">
        <v>73</v>
      </c>
      <c r="F13" s="318">
        <v>55</v>
      </c>
      <c r="G13" s="524">
        <v>4927</v>
      </c>
      <c r="H13" s="252"/>
    </row>
    <row r="14" spans="1:8" s="212" customFormat="1" ht="15">
      <c r="A14" s="317">
        <v>6</v>
      </c>
      <c r="B14" s="406" t="s">
        <v>910</v>
      </c>
      <c r="C14" s="318">
        <v>1743</v>
      </c>
      <c r="D14" s="318">
        <v>1743</v>
      </c>
      <c r="E14" s="318">
        <v>50</v>
      </c>
      <c r="F14" s="318">
        <v>50</v>
      </c>
      <c r="G14" s="524">
        <v>1743</v>
      </c>
      <c r="H14" s="252"/>
    </row>
    <row r="15" spans="1:8" s="212" customFormat="1" ht="15">
      <c r="A15" s="317">
        <v>7</v>
      </c>
      <c r="B15" s="406" t="s">
        <v>911</v>
      </c>
      <c r="C15" s="318">
        <v>2911</v>
      </c>
      <c r="D15" s="318">
        <v>2911</v>
      </c>
      <c r="E15" s="318">
        <v>62</v>
      </c>
      <c r="F15" s="318">
        <v>42</v>
      </c>
      <c r="G15" s="524">
        <v>2911</v>
      </c>
      <c r="H15" s="252"/>
    </row>
    <row r="16" spans="1:8" s="212" customFormat="1" ht="15">
      <c r="A16" s="317">
        <v>8</v>
      </c>
      <c r="B16" s="406" t="s">
        <v>912</v>
      </c>
      <c r="C16" s="318">
        <v>1976</v>
      </c>
      <c r="D16" s="318">
        <v>1976</v>
      </c>
      <c r="E16" s="318">
        <v>45</v>
      </c>
      <c r="F16" s="318">
        <v>38</v>
      </c>
      <c r="G16" s="524">
        <v>1976</v>
      </c>
      <c r="H16" s="252"/>
    </row>
    <row r="17" spans="1:8" ht="15">
      <c r="A17" s="317">
        <v>9</v>
      </c>
      <c r="B17" s="406" t="s">
        <v>913</v>
      </c>
      <c r="C17" s="296">
        <v>1278</v>
      </c>
      <c r="D17" s="296">
        <v>1278</v>
      </c>
      <c r="E17" s="296">
        <v>0</v>
      </c>
      <c r="F17" s="296">
        <v>0</v>
      </c>
      <c r="G17" s="507">
        <v>1278</v>
      </c>
      <c r="H17" s="9"/>
    </row>
    <row r="18" spans="1:8" ht="15">
      <c r="A18" s="317">
        <v>10</v>
      </c>
      <c r="B18" s="406" t="s">
        <v>914</v>
      </c>
      <c r="C18" s="296">
        <v>1830</v>
      </c>
      <c r="D18" s="296">
        <v>1830</v>
      </c>
      <c r="E18" s="296">
        <v>0</v>
      </c>
      <c r="F18" s="296">
        <v>0</v>
      </c>
      <c r="G18" s="503">
        <v>1830</v>
      </c>
      <c r="H18" s="9"/>
    </row>
    <row r="19" spans="1:8" ht="15">
      <c r="A19" s="317">
        <v>11</v>
      </c>
      <c r="B19" s="406" t="s">
        <v>915</v>
      </c>
      <c r="C19" s="296">
        <v>1414</v>
      </c>
      <c r="D19" s="296">
        <v>1414</v>
      </c>
      <c r="E19" s="296">
        <v>32</v>
      </c>
      <c r="F19" s="296">
        <v>34</v>
      </c>
      <c r="G19" s="507">
        <v>1414</v>
      </c>
      <c r="H19" s="9"/>
    </row>
    <row r="20" spans="1:8" ht="15">
      <c r="A20" s="317">
        <v>12</v>
      </c>
      <c r="B20" s="406" t="s">
        <v>916</v>
      </c>
      <c r="C20" s="296">
        <v>1538</v>
      </c>
      <c r="D20" s="296">
        <v>1538</v>
      </c>
      <c r="E20" s="296">
        <v>0</v>
      </c>
      <c r="F20" s="296">
        <v>0</v>
      </c>
      <c r="G20" s="507">
        <v>1538</v>
      </c>
      <c r="H20" s="9"/>
    </row>
    <row r="21" spans="1:8" ht="15">
      <c r="A21" s="317">
        <v>13</v>
      </c>
      <c r="B21" s="406" t="s">
        <v>917</v>
      </c>
      <c r="C21" s="296">
        <v>1150</v>
      </c>
      <c r="D21" s="296">
        <v>1150</v>
      </c>
      <c r="E21" s="296">
        <v>0</v>
      </c>
      <c r="F21" s="296">
        <v>0</v>
      </c>
      <c r="G21" s="507">
        <v>1150</v>
      </c>
      <c r="H21" s="9"/>
    </row>
    <row r="22" spans="1:8" ht="15">
      <c r="A22" s="317">
        <v>14</v>
      </c>
      <c r="B22" s="406" t="s">
        <v>918</v>
      </c>
      <c r="C22" s="296">
        <v>2235</v>
      </c>
      <c r="D22" s="296">
        <v>2235</v>
      </c>
      <c r="E22" s="296">
        <v>28</v>
      </c>
      <c r="F22" s="296">
        <v>59</v>
      </c>
      <c r="G22" s="507">
        <v>2235</v>
      </c>
      <c r="H22" s="9"/>
    </row>
    <row r="23" spans="1:8" ht="15">
      <c r="A23" s="317">
        <v>15</v>
      </c>
      <c r="B23" s="406" t="s">
        <v>919</v>
      </c>
      <c r="C23" s="296">
        <v>1923</v>
      </c>
      <c r="D23" s="296">
        <v>1923</v>
      </c>
      <c r="E23" s="296">
        <v>18</v>
      </c>
      <c r="F23" s="296">
        <v>72</v>
      </c>
      <c r="G23" s="507">
        <v>1923</v>
      </c>
      <c r="H23" s="9"/>
    </row>
    <row r="24" spans="1:8" ht="15">
      <c r="A24" s="317">
        <v>16</v>
      </c>
      <c r="B24" s="406" t="s">
        <v>920</v>
      </c>
      <c r="C24" s="296">
        <v>1091</v>
      </c>
      <c r="D24" s="296">
        <v>1091</v>
      </c>
      <c r="E24" s="296">
        <v>0</v>
      </c>
      <c r="F24" s="296">
        <v>0</v>
      </c>
      <c r="G24" s="507">
        <v>1091</v>
      </c>
      <c r="H24" s="9"/>
    </row>
    <row r="25" spans="1:8" ht="15">
      <c r="A25" s="317">
        <v>17</v>
      </c>
      <c r="B25" s="406" t="s">
        <v>921</v>
      </c>
      <c r="C25" s="296">
        <v>3629</v>
      </c>
      <c r="D25" s="296">
        <v>3629</v>
      </c>
      <c r="E25" s="296">
        <v>34</v>
      </c>
      <c r="F25" s="296">
        <v>125</v>
      </c>
      <c r="G25" s="507">
        <v>3629</v>
      </c>
      <c r="H25" s="9"/>
    </row>
    <row r="26" spans="1:8" ht="15">
      <c r="A26" s="317">
        <v>18</v>
      </c>
      <c r="B26" s="406" t="s">
        <v>922</v>
      </c>
      <c r="C26" s="296">
        <v>1280</v>
      </c>
      <c r="D26" s="296">
        <v>1280</v>
      </c>
      <c r="E26" s="296">
        <v>0</v>
      </c>
      <c r="F26" s="296">
        <v>0</v>
      </c>
      <c r="G26" s="507">
        <v>1280</v>
      </c>
      <c r="H26" s="9"/>
    </row>
    <row r="27" spans="1:8" ht="15">
      <c r="A27" s="317">
        <v>19</v>
      </c>
      <c r="B27" s="406" t="s">
        <v>923</v>
      </c>
      <c r="C27" s="296">
        <v>1885</v>
      </c>
      <c r="D27" s="296">
        <v>1885</v>
      </c>
      <c r="E27" s="296">
        <v>95</v>
      </c>
      <c r="F27" s="296">
        <v>73</v>
      </c>
      <c r="G27" s="507">
        <v>1885</v>
      </c>
      <c r="H27" s="9"/>
    </row>
    <row r="28" spans="1:8" ht="15">
      <c r="A28" s="317">
        <v>20</v>
      </c>
      <c r="B28" s="406" t="s">
        <v>924</v>
      </c>
      <c r="C28" s="296">
        <v>1748</v>
      </c>
      <c r="D28" s="296">
        <v>1748</v>
      </c>
      <c r="E28" s="296">
        <v>43</v>
      </c>
      <c r="F28" s="296">
        <v>153</v>
      </c>
      <c r="G28" s="507">
        <v>1748</v>
      </c>
      <c r="H28" s="9"/>
    </row>
    <row r="29" spans="1:8" ht="15">
      <c r="A29" s="317">
        <v>21</v>
      </c>
      <c r="B29" s="406" t="s">
        <v>925</v>
      </c>
      <c r="C29" s="296">
        <v>1552</v>
      </c>
      <c r="D29" s="296">
        <v>1552</v>
      </c>
      <c r="E29" s="296">
        <v>0</v>
      </c>
      <c r="F29" s="296">
        <v>0</v>
      </c>
      <c r="G29" s="507">
        <v>1552</v>
      </c>
      <c r="H29" s="9"/>
    </row>
    <row r="30" spans="1:8" ht="15">
      <c r="A30" s="317">
        <v>22</v>
      </c>
      <c r="B30" s="406" t="s">
        <v>926</v>
      </c>
      <c r="C30" s="296">
        <v>3513</v>
      </c>
      <c r="D30" s="296">
        <v>3513</v>
      </c>
      <c r="E30" s="296">
        <v>0</v>
      </c>
      <c r="F30" s="296">
        <v>0</v>
      </c>
      <c r="G30" s="507">
        <v>3513</v>
      </c>
      <c r="H30" s="9"/>
    </row>
    <row r="31" spans="1:8" ht="15">
      <c r="A31" s="317">
        <v>23</v>
      </c>
      <c r="B31" s="406" t="s">
        <v>927</v>
      </c>
      <c r="C31" s="296">
        <v>1416</v>
      </c>
      <c r="D31" s="296">
        <v>1416</v>
      </c>
      <c r="E31" s="296">
        <v>0</v>
      </c>
      <c r="F31" s="296">
        <v>0</v>
      </c>
      <c r="G31" s="507">
        <v>1416</v>
      </c>
      <c r="H31" s="9"/>
    </row>
    <row r="32" spans="1:8" ht="15">
      <c r="A32" s="317">
        <v>24</v>
      </c>
      <c r="B32" s="406" t="s">
        <v>928</v>
      </c>
      <c r="C32" s="296">
        <v>1144</v>
      </c>
      <c r="D32" s="296">
        <v>1144</v>
      </c>
      <c r="E32" s="296">
        <v>0</v>
      </c>
      <c r="F32" s="296">
        <v>0</v>
      </c>
      <c r="G32" s="507">
        <v>1144</v>
      </c>
      <c r="H32" s="9"/>
    </row>
    <row r="33" spans="1:9" ht="15">
      <c r="A33" s="317">
        <v>25</v>
      </c>
      <c r="B33" s="406" t="s">
        <v>929</v>
      </c>
      <c r="C33" s="296">
        <v>3118</v>
      </c>
      <c r="D33" s="296">
        <v>3118</v>
      </c>
      <c r="E33" s="296">
        <v>55</v>
      </c>
      <c r="F33" s="296">
        <v>59</v>
      </c>
      <c r="G33" s="507">
        <v>3118</v>
      </c>
      <c r="H33" s="9"/>
    </row>
    <row r="34" spans="1:9" ht="15">
      <c r="A34" s="317">
        <v>26</v>
      </c>
      <c r="B34" s="406" t="s">
        <v>930</v>
      </c>
      <c r="C34" s="296">
        <v>1806</v>
      </c>
      <c r="D34" s="296">
        <v>1806</v>
      </c>
      <c r="E34" s="296">
        <v>0</v>
      </c>
      <c r="F34" s="296">
        <v>0</v>
      </c>
      <c r="G34" s="507">
        <v>1806</v>
      </c>
      <c r="H34" s="9"/>
    </row>
    <row r="35" spans="1:9" ht="15">
      <c r="A35" s="317">
        <v>27</v>
      </c>
      <c r="B35" s="406" t="s">
        <v>931</v>
      </c>
      <c r="C35" s="296">
        <v>1356</v>
      </c>
      <c r="D35" s="296">
        <v>1356</v>
      </c>
      <c r="E35" s="296">
        <v>0</v>
      </c>
      <c r="F35" s="296">
        <v>0</v>
      </c>
      <c r="G35" s="507">
        <v>1356</v>
      </c>
      <c r="H35" s="9"/>
    </row>
    <row r="36" spans="1:9" ht="15">
      <c r="A36" s="317">
        <v>28</v>
      </c>
      <c r="B36" s="406" t="s">
        <v>932</v>
      </c>
      <c r="C36" s="296">
        <v>1687</v>
      </c>
      <c r="D36" s="296">
        <v>1687</v>
      </c>
      <c r="E36" s="296">
        <v>23</v>
      </c>
      <c r="F36" s="296">
        <v>25</v>
      </c>
      <c r="G36" s="507">
        <v>1687</v>
      </c>
      <c r="H36" s="9"/>
    </row>
    <row r="37" spans="1:9" ht="15">
      <c r="A37" s="317">
        <v>29</v>
      </c>
      <c r="B37" s="406" t="s">
        <v>933</v>
      </c>
      <c r="C37" s="296">
        <v>1107</v>
      </c>
      <c r="D37" s="296">
        <v>1107</v>
      </c>
      <c r="E37" s="296">
        <v>8</v>
      </c>
      <c r="F37" s="296">
        <v>25</v>
      </c>
      <c r="G37" s="507">
        <v>1107</v>
      </c>
      <c r="H37" s="9"/>
    </row>
    <row r="38" spans="1:9" ht="15">
      <c r="A38" s="317">
        <v>30</v>
      </c>
      <c r="B38" s="406" t="s">
        <v>934</v>
      </c>
      <c r="C38" s="296">
        <v>1943</v>
      </c>
      <c r="D38" s="296">
        <v>1943</v>
      </c>
      <c r="E38" s="296">
        <v>0</v>
      </c>
      <c r="F38" s="296">
        <v>0</v>
      </c>
      <c r="G38" s="507">
        <v>1943</v>
      </c>
      <c r="H38" s="9"/>
    </row>
    <row r="39" spans="1:9" ht="15">
      <c r="A39" s="317">
        <v>31</v>
      </c>
      <c r="B39" s="406" t="s">
        <v>935</v>
      </c>
      <c r="C39" s="296">
        <v>930</v>
      </c>
      <c r="D39" s="296">
        <v>930</v>
      </c>
      <c r="E39" s="296">
        <v>0</v>
      </c>
      <c r="F39" s="296">
        <v>0</v>
      </c>
      <c r="G39" s="507">
        <v>930</v>
      </c>
      <c r="H39" s="9"/>
    </row>
    <row r="40" spans="1:9" ht="15">
      <c r="A40" s="317">
        <v>32</v>
      </c>
      <c r="B40" s="406" t="s">
        <v>936</v>
      </c>
      <c r="C40" s="296">
        <v>1574</v>
      </c>
      <c r="D40" s="296">
        <v>1574</v>
      </c>
      <c r="E40" s="296">
        <v>0</v>
      </c>
      <c r="F40" s="296">
        <v>0</v>
      </c>
      <c r="G40" s="507">
        <v>1574</v>
      </c>
      <c r="H40" s="9"/>
    </row>
    <row r="41" spans="1:9" ht="15">
      <c r="A41" s="317">
        <v>33</v>
      </c>
      <c r="B41" s="406" t="s">
        <v>937</v>
      </c>
      <c r="C41" s="296">
        <v>3911</v>
      </c>
      <c r="D41" s="296">
        <v>3911</v>
      </c>
      <c r="E41" s="296">
        <v>112</v>
      </c>
      <c r="F41" s="296">
        <v>159</v>
      </c>
      <c r="G41" s="507">
        <v>3911</v>
      </c>
      <c r="H41" s="9"/>
    </row>
    <row r="42" spans="1:9">
      <c r="A42" s="29" t="s">
        <v>19</v>
      </c>
      <c r="B42" s="9"/>
      <c r="C42" s="8">
        <f>SUM(C9:C41)</f>
        <v>66341</v>
      </c>
      <c r="D42" s="8">
        <f t="shared" ref="D42:G42" si="0">SUM(D9:D41)</f>
        <v>66341</v>
      </c>
      <c r="E42" s="8">
        <f t="shared" si="0"/>
        <v>815</v>
      </c>
      <c r="F42" s="8">
        <f t="shared" si="0"/>
        <v>1020</v>
      </c>
      <c r="G42" s="8">
        <f t="shared" si="0"/>
        <v>66341</v>
      </c>
      <c r="H42" s="9"/>
    </row>
    <row r="43" spans="1:9">
      <c r="A43" s="219"/>
    </row>
    <row r="46" spans="1:9" ht="15" customHeight="1">
      <c r="A46" s="333"/>
      <c r="B46" s="333"/>
      <c r="C46" s="333"/>
      <c r="D46" s="333"/>
      <c r="E46" s="333"/>
      <c r="F46" s="701" t="s">
        <v>13</v>
      </c>
      <c r="G46" s="701"/>
      <c r="H46" s="334"/>
      <c r="I46" s="334"/>
    </row>
    <row r="47" spans="1:9" ht="15" customHeight="1">
      <c r="A47" s="333"/>
      <c r="B47" s="333"/>
      <c r="C47" s="333"/>
      <c r="D47" s="333"/>
      <c r="E47" s="333"/>
      <c r="F47" s="701" t="s">
        <v>14</v>
      </c>
      <c r="G47" s="701"/>
      <c r="H47" s="334"/>
      <c r="I47" s="334"/>
    </row>
    <row r="48" spans="1:9" ht="15" customHeight="1">
      <c r="A48" s="333"/>
      <c r="B48" s="333"/>
      <c r="C48" s="333"/>
      <c r="D48" s="333"/>
      <c r="E48" s="333"/>
      <c r="F48" s="764" t="s">
        <v>89</v>
      </c>
      <c r="G48" s="764"/>
      <c r="H48" s="764"/>
      <c r="I48" s="764"/>
    </row>
    <row r="49" spans="1:13">
      <c r="A49" s="333" t="s">
        <v>12</v>
      </c>
      <c r="C49" s="333"/>
      <c r="D49" s="333"/>
      <c r="E49" s="333"/>
      <c r="F49" s="763" t="s">
        <v>86</v>
      </c>
      <c r="G49" s="763"/>
      <c r="H49" s="333"/>
      <c r="I49" s="333"/>
    </row>
    <row r="50" spans="1:13">
      <c r="A50" s="333"/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</row>
  </sheetData>
  <mergeCells count="8">
    <mergeCell ref="F49:G49"/>
    <mergeCell ref="A1:F1"/>
    <mergeCell ref="A2:G2"/>
    <mergeCell ref="A4:G4"/>
    <mergeCell ref="F46:G46"/>
    <mergeCell ref="F47:G47"/>
    <mergeCell ref="F48:I48"/>
    <mergeCell ref="F6:H6"/>
  </mergeCells>
  <printOptions horizontalCentered="1"/>
  <pageMargins left="1.03" right="0.70866141732283472" top="0.23622047244094491" bottom="0" header="0.31496062992125984" footer="0.31496062992125984"/>
  <pageSetup paperSize="9" scale="7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0"/>
  <sheetViews>
    <sheetView topLeftCell="A5" zoomScaleSheetLayoutView="100" workbookViewId="0">
      <selection activeCell="K5" sqref="K5"/>
    </sheetView>
  </sheetViews>
  <sheetFormatPr defaultRowHeight="12.75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15.7109375" customWidth="1"/>
    <col min="6" max="6" width="16.28515625" customWidth="1"/>
    <col min="7" max="7" width="22" customWidth="1"/>
    <col min="8" max="8" width="17.42578125" customWidth="1"/>
  </cols>
  <sheetData>
    <row r="1" spans="1:8" ht="18">
      <c r="A1" s="681" t="s">
        <v>0</v>
      </c>
      <c r="B1" s="681"/>
      <c r="C1" s="681"/>
      <c r="D1" s="681"/>
      <c r="E1" s="681"/>
      <c r="F1" s="681"/>
      <c r="H1" s="212" t="s">
        <v>729</v>
      </c>
    </row>
    <row r="2" spans="1:8" ht="21">
      <c r="A2" s="682" t="s">
        <v>753</v>
      </c>
      <c r="B2" s="682"/>
      <c r="C2" s="682"/>
      <c r="D2" s="682"/>
      <c r="E2" s="682"/>
      <c r="F2" s="682"/>
      <c r="G2" s="682"/>
    </row>
    <row r="3" spans="1:8" ht="15">
      <c r="A3" s="214"/>
      <c r="B3" s="214"/>
    </row>
    <row r="4" spans="1:8" ht="18" customHeight="1">
      <c r="A4" s="683" t="s">
        <v>730</v>
      </c>
      <c r="B4" s="683"/>
      <c r="C4" s="683"/>
      <c r="D4" s="683"/>
      <c r="E4" s="683"/>
      <c r="F4" s="683"/>
      <c r="G4" s="683"/>
    </row>
    <row r="5" spans="1:8" ht="15">
      <c r="A5" s="215" t="s">
        <v>257</v>
      </c>
      <c r="B5" s="215"/>
    </row>
    <row r="6" spans="1:8" ht="15">
      <c r="A6" s="215"/>
      <c r="B6" s="215"/>
      <c r="F6" s="684" t="s">
        <v>841</v>
      </c>
      <c r="G6" s="684"/>
      <c r="H6" s="684"/>
    </row>
    <row r="7" spans="1:8" ht="59.25" customHeight="1">
      <c r="A7" s="327" t="s">
        <v>2</v>
      </c>
      <c r="B7" s="327" t="s">
        <v>3</v>
      </c>
      <c r="C7" s="332" t="s">
        <v>731</v>
      </c>
      <c r="D7" s="332" t="s">
        <v>732</v>
      </c>
      <c r="E7" s="332" t="s">
        <v>733</v>
      </c>
      <c r="F7" s="332" t="s">
        <v>734</v>
      </c>
      <c r="G7" s="367" t="s">
        <v>735</v>
      </c>
      <c r="H7" s="313" t="s">
        <v>736</v>
      </c>
    </row>
    <row r="8" spans="1:8" s="212" customFormat="1" ht="15">
      <c r="A8" s="218" t="s">
        <v>264</v>
      </c>
      <c r="B8" s="218" t="s">
        <v>265</v>
      </c>
      <c r="C8" s="218" t="s">
        <v>266</v>
      </c>
      <c r="D8" s="218" t="s">
        <v>267</v>
      </c>
      <c r="E8" s="218" t="s">
        <v>268</v>
      </c>
      <c r="F8" s="218" t="s">
        <v>269</v>
      </c>
      <c r="G8" s="368" t="s">
        <v>270</v>
      </c>
      <c r="H8" s="252">
        <v>8</v>
      </c>
    </row>
    <row r="9" spans="1:8" s="212" customFormat="1" ht="15.75">
      <c r="A9" s="317">
        <v>1</v>
      </c>
      <c r="B9" s="406" t="s">
        <v>905</v>
      </c>
      <c r="C9" s="485">
        <v>3613</v>
      </c>
      <c r="D9" s="485">
        <v>15</v>
      </c>
      <c r="E9" s="765">
        <v>1580</v>
      </c>
      <c r="F9" s="485">
        <v>0</v>
      </c>
      <c r="G9" s="541" t="s">
        <v>994</v>
      </c>
      <c r="H9" s="540" t="s">
        <v>995</v>
      </c>
    </row>
    <row r="10" spans="1:8" s="212" customFormat="1" ht="15.75">
      <c r="A10" s="317">
        <v>2</v>
      </c>
      <c r="B10" s="406" t="s">
        <v>906</v>
      </c>
      <c r="C10" s="485">
        <v>4730</v>
      </c>
      <c r="D10" s="485">
        <v>20</v>
      </c>
      <c r="E10" s="766"/>
      <c r="F10" s="485">
        <v>0</v>
      </c>
      <c r="G10" s="541" t="s">
        <v>994</v>
      </c>
      <c r="H10" s="540" t="s">
        <v>995</v>
      </c>
    </row>
    <row r="11" spans="1:8" s="212" customFormat="1" ht="15.75">
      <c r="A11" s="317">
        <v>3</v>
      </c>
      <c r="B11" s="406" t="s">
        <v>907</v>
      </c>
      <c r="C11" s="485">
        <v>4327</v>
      </c>
      <c r="D11" s="485">
        <v>33</v>
      </c>
      <c r="E11" s="766"/>
      <c r="F11" s="485">
        <v>0</v>
      </c>
      <c r="G11" s="541" t="s">
        <v>994</v>
      </c>
      <c r="H11" s="540" t="s">
        <v>995</v>
      </c>
    </row>
    <row r="12" spans="1:8" s="212" customFormat="1" ht="15.75">
      <c r="A12" s="317">
        <v>4</v>
      </c>
      <c r="B12" s="406" t="s">
        <v>908</v>
      </c>
      <c r="C12" s="485">
        <v>2057</v>
      </c>
      <c r="D12" s="485">
        <v>18</v>
      </c>
      <c r="E12" s="766"/>
      <c r="F12" s="485">
        <v>0</v>
      </c>
      <c r="G12" s="541" t="s">
        <v>994</v>
      </c>
      <c r="H12" s="540" t="s">
        <v>995</v>
      </c>
    </row>
    <row r="13" spans="1:8" s="212" customFormat="1" ht="15.75">
      <c r="A13" s="317">
        <v>5</v>
      </c>
      <c r="B13" s="406" t="s">
        <v>909</v>
      </c>
      <c r="C13" s="485">
        <v>8171</v>
      </c>
      <c r="D13" s="485">
        <v>36</v>
      </c>
      <c r="E13" s="766"/>
      <c r="F13" s="485">
        <v>0</v>
      </c>
      <c r="G13" s="541" t="s">
        <v>994</v>
      </c>
      <c r="H13" s="540" t="s">
        <v>995</v>
      </c>
    </row>
    <row r="14" spans="1:8" s="212" customFormat="1" ht="15.75">
      <c r="A14" s="317">
        <v>6</v>
      </c>
      <c r="B14" s="406" t="s">
        <v>910</v>
      </c>
      <c r="C14" s="485">
        <v>3364</v>
      </c>
      <c r="D14" s="485">
        <v>17</v>
      </c>
      <c r="E14" s="766"/>
      <c r="F14" s="485">
        <v>0</v>
      </c>
      <c r="G14" s="541" t="s">
        <v>994</v>
      </c>
      <c r="H14" s="540" t="s">
        <v>995</v>
      </c>
    </row>
    <row r="15" spans="1:8" s="212" customFormat="1" ht="15.75">
      <c r="A15" s="317">
        <v>7</v>
      </c>
      <c r="B15" s="406" t="s">
        <v>911</v>
      </c>
      <c r="C15" s="485">
        <v>5071</v>
      </c>
      <c r="D15" s="485">
        <v>39</v>
      </c>
      <c r="E15" s="766"/>
      <c r="F15" s="485">
        <v>0</v>
      </c>
      <c r="G15" s="541" t="s">
        <v>994</v>
      </c>
      <c r="H15" s="540" t="s">
        <v>995</v>
      </c>
    </row>
    <row r="16" spans="1:8" s="212" customFormat="1" ht="15.75">
      <c r="A16" s="317">
        <v>8</v>
      </c>
      <c r="B16" s="406" t="s">
        <v>912</v>
      </c>
      <c r="C16" s="485">
        <v>3516</v>
      </c>
      <c r="D16" s="485">
        <v>7</v>
      </c>
      <c r="E16" s="766"/>
      <c r="F16" s="485">
        <v>0</v>
      </c>
      <c r="G16" s="541" t="s">
        <v>994</v>
      </c>
      <c r="H16" s="540" t="s">
        <v>995</v>
      </c>
    </row>
    <row r="17" spans="1:8" ht="15">
      <c r="A17" s="317">
        <v>9</v>
      </c>
      <c r="B17" s="406" t="s">
        <v>913</v>
      </c>
      <c r="C17" s="296">
        <v>2200</v>
      </c>
      <c r="D17" s="296">
        <v>9</v>
      </c>
      <c r="E17" s="766"/>
      <c r="F17" s="296">
        <v>0</v>
      </c>
      <c r="G17" s="507" t="s">
        <v>994</v>
      </c>
      <c r="H17" s="533" t="s">
        <v>995</v>
      </c>
    </row>
    <row r="18" spans="1:8" ht="15">
      <c r="A18" s="317">
        <v>10</v>
      </c>
      <c r="B18" s="406" t="s">
        <v>914</v>
      </c>
      <c r="C18" s="296">
        <v>3183</v>
      </c>
      <c r="D18" s="296">
        <v>16</v>
      </c>
      <c r="E18" s="766"/>
      <c r="F18" s="296">
        <v>0</v>
      </c>
      <c r="G18" s="536" t="s">
        <v>994</v>
      </c>
      <c r="H18" s="533" t="s">
        <v>995</v>
      </c>
    </row>
    <row r="19" spans="1:8" ht="15">
      <c r="A19" s="317">
        <v>11</v>
      </c>
      <c r="B19" s="406" t="s">
        <v>915</v>
      </c>
      <c r="C19" s="296">
        <v>2426</v>
      </c>
      <c r="D19" s="296">
        <v>21</v>
      </c>
      <c r="E19" s="766"/>
      <c r="F19" s="296">
        <v>0</v>
      </c>
      <c r="G19" s="507" t="s">
        <v>994</v>
      </c>
      <c r="H19" s="533" t="s">
        <v>995</v>
      </c>
    </row>
    <row r="20" spans="1:8" ht="15">
      <c r="A20" s="317">
        <v>12</v>
      </c>
      <c r="B20" s="406" t="s">
        <v>916</v>
      </c>
      <c r="C20" s="296">
        <v>2870</v>
      </c>
      <c r="D20" s="296">
        <v>17</v>
      </c>
      <c r="E20" s="766"/>
      <c r="F20" s="296">
        <v>0</v>
      </c>
      <c r="G20" s="507" t="s">
        <v>994</v>
      </c>
      <c r="H20" s="533" t="s">
        <v>995</v>
      </c>
    </row>
    <row r="21" spans="1:8" ht="15">
      <c r="A21" s="317">
        <v>13</v>
      </c>
      <c r="B21" s="406" t="s">
        <v>917</v>
      </c>
      <c r="C21" s="296">
        <v>2542</v>
      </c>
      <c r="D21" s="296">
        <v>11</v>
      </c>
      <c r="E21" s="766"/>
      <c r="F21" s="296">
        <v>0</v>
      </c>
      <c r="G21" s="507" t="s">
        <v>994</v>
      </c>
      <c r="H21" s="533" t="s">
        <v>995</v>
      </c>
    </row>
    <row r="22" spans="1:8" ht="15">
      <c r="A22" s="317">
        <v>14</v>
      </c>
      <c r="B22" s="406" t="s">
        <v>918</v>
      </c>
      <c r="C22" s="296">
        <v>3679</v>
      </c>
      <c r="D22" s="296">
        <v>19</v>
      </c>
      <c r="E22" s="766"/>
      <c r="F22" s="296">
        <v>0</v>
      </c>
      <c r="G22" s="507" t="s">
        <v>994</v>
      </c>
      <c r="H22" s="533" t="s">
        <v>995</v>
      </c>
    </row>
    <row r="23" spans="1:8" ht="15">
      <c r="A23" s="317">
        <v>15</v>
      </c>
      <c r="B23" s="406" t="s">
        <v>919</v>
      </c>
      <c r="C23" s="296">
        <v>3115</v>
      </c>
      <c r="D23" s="296">
        <v>20</v>
      </c>
      <c r="E23" s="766"/>
      <c r="F23" s="296">
        <v>0</v>
      </c>
      <c r="G23" s="507" t="s">
        <v>994</v>
      </c>
      <c r="H23" s="533" t="s">
        <v>995</v>
      </c>
    </row>
    <row r="24" spans="1:8" ht="15">
      <c r="A24" s="317">
        <v>16</v>
      </c>
      <c r="B24" s="406" t="s">
        <v>920</v>
      </c>
      <c r="C24" s="296">
        <v>2147</v>
      </c>
      <c r="D24" s="296">
        <v>10</v>
      </c>
      <c r="E24" s="766"/>
      <c r="F24" s="296">
        <v>0</v>
      </c>
      <c r="G24" s="507" t="s">
        <v>994</v>
      </c>
      <c r="H24" s="533" t="s">
        <v>995</v>
      </c>
    </row>
    <row r="25" spans="1:8" ht="15">
      <c r="A25" s="317">
        <v>17</v>
      </c>
      <c r="B25" s="406" t="s">
        <v>921</v>
      </c>
      <c r="C25" s="296">
        <v>3188</v>
      </c>
      <c r="D25" s="296">
        <v>25</v>
      </c>
      <c r="E25" s="766"/>
      <c r="F25" s="296">
        <v>0</v>
      </c>
      <c r="G25" s="507" t="s">
        <v>994</v>
      </c>
      <c r="H25" s="533" t="s">
        <v>995</v>
      </c>
    </row>
    <row r="26" spans="1:8" ht="15">
      <c r="A26" s="317">
        <v>18</v>
      </c>
      <c r="B26" s="406" t="s">
        <v>922</v>
      </c>
      <c r="C26" s="296">
        <v>2020</v>
      </c>
      <c r="D26" s="296">
        <v>3</v>
      </c>
      <c r="E26" s="766"/>
      <c r="F26" s="296">
        <v>0</v>
      </c>
      <c r="G26" s="507" t="s">
        <v>994</v>
      </c>
      <c r="H26" s="533" t="s">
        <v>995</v>
      </c>
    </row>
    <row r="27" spans="1:8" ht="15">
      <c r="A27" s="317">
        <v>19</v>
      </c>
      <c r="B27" s="406" t="s">
        <v>923</v>
      </c>
      <c r="C27" s="296">
        <v>3679</v>
      </c>
      <c r="D27" s="296">
        <v>22</v>
      </c>
      <c r="E27" s="766"/>
      <c r="F27" s="296">
        <v>0</v>
      </c>
      <c r="G27" s="507" t="s">
        <v>994</v>
      </c>
      <c r="H27" s="533" t="s">
        <v>995</v>
      </c>
    </row>
    <row r="28" spans="1:8" ht="15">
      <c r="A28" s="317">
        <v>20</v>
      </c>
      <c r="B28" s="406" t="s">
        <v>924</v>
      </c>
      <c r="C28" s="296">
        <v>2937</v>
      </c>
      <c r="D28" s="296">
        <v>21</v>
      </c>
      <c r="E28" s="766"/>
      <c r="F28" s="296">
        <v>0</v>
      </c>
      <c r="G28" s="507" t="s">
        <v>994</v>
      </c>
      <c r="H28" s="533" t="s">
        <v>995</v>
      </c>
    </row>
    <row r="29" spans="1:8" ht="15">
      <c r="A29" s="317">
        <v>21</v>
      </c>
      <c r="B29" s="406" t="s">
        <v>925</v>
      </c>
      <c r="C29" s="296">
        <v>2467</v>
      </c>
      <c r="D29" s="296">
        <v>13</v>
      </c>
      <c r="E29" s="766"/>
      <c r="F29" s="296">
        <v>0</v>
      </c>
      <c r="G29" s="507" t="s">
        <v>994</v>
      </c>
      <c r="H29" s="533" t="s">
        <v>995</v>
      </c>
    </row>
    <row r="30" spans="1:8" ht="15">
      <c r="A30" s="317">
        <v>22</v>
      </c>
      <c r="B30" s="406" t="s">
        <v>926</v>
      </c>
      <c r="C30" s="296">
        <v>5065</v>
      </c>
      <c r="D30" s="296">
        <v>22</v>
      </c>
      <c r="E30" s="766"/>
      <c r="F30" s="296">
        <v>0</v>
      </c>
      <c r="G30" s="507" t="s">
        <v>994</v>
      </c>
      <c r="H30" s="533" t="s">
        <v>995</v>
      </c>
    </row>
    <row r="31" spans="1:8" ht="15">
      <c r="A31" s="317">
        <v>23</v>
      </c>
      <c r="B31" s="406" t="s">
        <v>927</v>
      </c>
      <c r="C31" s="296">
        <v>2052</v>
      </c>
      <c r="D31" s="296">
        <v>14</v>
      </c>
      <c r="E31" s="766"/>
      <c r="F31" s="296">
        <v>0</v>
      </c>
      <c r="G31" s="507" t="s">
        <v>994</v>
      </c>
      <c r="H31" s="533" t="s">
        <v>995</v>
      </c>
    </row>
    <row r="32" spans="1:8" ht="15">
      <c r="A32" s="317">
        <v>24</v>
      </c>
      <c r="B32" s="406" t="s">
        <v>928</v>
      </c>
      <c r="C32" s="296">
        <v>2047</v>
      </c>
      <c r="D32" s="296">
        <v>18</v>
      </c>
      <c r="E32" s="766"/>
      <c r="F32" s="296">
        <v>0</v>
      </c>
      <c r="G32" s="507" t="s">
        <v>994</v>
      </c>
      <c r="H32" s="533" t="s">
        <v>995</v>
      </c>
    </row>
    <row r="33" spans="1:9" ht="15">
      <c r="A33" s="317">
        <v>25</v>
      </c>
      <c r="B33" s="406" t="s">
        <v>929</v>
      </c>
      <c r="C33" s="296">
        <v>5389</v>
      </c>
      <c r="D33" s="296">
        <v>22</v>
      </c>
      <c r="E33" s="766"/>
      <c r="F33" s="296">
        <v>0</v>
      </c>
      <c r="G33" s="507" t="s">
        <v>994</v>
      </c>
      <c r="H33" s="533" t="s">
        <v>995</v>
      </c>
    </row>
    <row r="34" spans="1:9" ht="15">
      <c r="A34" s="317">
        <v>26</v>
      </c>
      <c r="B34" s="406" t="s">
        <v>930</v>
      </c>
      <c r="C34" s="296">
        <v>3238</v>
      </c>
      <c r="D34" s="296">
        <v>27</v>
      </c>
      <c r="E34" s="766"/>
      <c r="F34" s="296">
        <v>0</v>
      </c>
      <c r="G34" s="507" t="s">
        <v>994</v>
      </c>
      <c r="H34" s="533" t="s">
        <v>995</v>
      </c>
    </row>
    <row r="35" spans="1:9" ht="15">
      <c r="A35" s="317">
        <v>27</v>
      </c>
      <c r="B35" s="406" t="s">
        <v>931</v>
      </c>
      <c r="C35" s="296">
        <v>2305</v>
      </c>
      <c r="D35" s="296">
        <v>12</v>
      </c>
      <c r="E35" s="766"/>
      <c r="F35" s="296">
        <v>0</v>
      </c>
      <c r="G35" s="507" t="s">
        <v>994</v>
      </c>
      <c r="H35" s="533" t="s">
        <v>995</v>
      </c>
    </row>
    <row r="36" spans="1:9" ht="15">
      <c r="A36" s="317">
        <v>28</v>
      </c>
      <c r="B36" s="406" t="s">
        <v>932</v>
      </c>
      <c r="C36" s="296">
        <v>2353</v>
      </c>
      <c r="D36" s="296">
        <v>12</v>
      </c>
      <c r="E36" s="766"/>
      <c r="F36" s="296">
        <v>0</v>
      </c>
      <c r="G36" s="507" t="s">
        <v>994</v>
      </c>
      <c r="H36" s="533" t="s">
        <v>995</v>
      </c>
    </row>
    <row r="37" spans="1:9" ht="15">
      <c r="A37" s="317">
        <v>29</v>
      </c>
      <c r="B37" s="406" t="s">
        <v>933</v>
      </c>
      <c r="C37" s="296">
        <v>1869</v>
      </c>
      <c r="D37" s="296">
        <v>15</v>
      </c>
      <c r="E37" s="766"/>
      <c r="F37" s="296">
        <v>0</v>
      </c>
      <c r="G37" s="507" t="s">
        <v>994</v>
      </c>
      <c r="H37" s="533" t="s">
        <v>995</v>
      </c>
    </row>
    <row r="38" spans="1:9" ht="15">
      <c r="A38" s="317">
        <v>30</v>
      </c>
      <c r="B38" s="406" t="s">
        <v>934</v>
      </c>
      <c r="C38" s="296">
        <v>3317</v>
      </c>
      <c r="D38" s="296">
        <v>17</v>
      </c>
      <c r="E38" s="766"/>
      <c r="F38" s="296">
        <v>0</v>
      </c>
      <c r="G38" s="507" t="s">
        <v>994</v>
      </c>
      <c r="H38" s="533" t="s">
        <v>995</v>
      </c>
    </row>
    <row r="39" spans="1:9" ht="15">
      <c r="A39" s="317">
        <v>31</v>
      </c>
      <c r="B39" s="406" t="s">
        <v>935</v>
      </c>
      <c r="C39" s="296">
        <v>1707</v>
      </c>
      <c r="D39" s="296">
        <v>12</v>
      </c>
      <c r="E39" s="766"/>
      <c r="F39" s="296">
        <v>0</v>
      </c>
      <c r="G39" s="507" t="s">
        <v>994</v>
      </c>
      <c r="H39" s="533" t="s">
        <v>995</v>
      </c>
    </row>
    <row r="40" spans="1:9" ht="15">
      <c r="A40" s="317">
        <v>32</v>
      </c>
      <c r="B40" s="406" t="s">
        <v>936</v>
      </c>
      <c r="C40" s="296">
        <v>2556</v>
      </c>
      <c r="D40" s="296">
        <v>20</v>
      </c>
      <c r="E40" s="766"/>
      <c r="F40" s="296">
        <v>0</v>
      </c>
      <c r="G40" s="507" t="s">
        <v>994</v>
      </c>
      <c r="H40" s="533" t="s">
        <v>995</v>
      </c>
    </row>
    <row r="41" spans="1:9" ht="15">
      <c r="A41" s="317">
        <v>33</v>
      </c>
      <c r="B41" s="406" t="s">
        <v>937</v>
      </c>
      <c r="C41" s="296">
        <v>6722</v>
      </c>
      <c r="D41" s="296">
        <v>21</v>
      </c>
      <c r="E41" s="767"/>
      <c r="F41" s="296">
        <v>0</v>
      </c>
      <c r="G41" s="507" t="s">
        <v>994</v>
      </c>
      <c r="H41" s="533" t="s">
        <v>995</v>
      </c>
    </row>
    <row r="42" spans="1:9">
      <c r="A42" s="29" t="s">
        <v>19</v>
      </c>
      <c r="B42" s="9"/>
      <c r="C42" s="8">
        <f>SUM(C9:C41)</f>
        <v>109922</v>
      </c>
      <c r="D42" s="8">
        <f t="shared" ref="D42:F42" si="0">SUM(D9:D41)</f>
        <v>604</v>
      </c>
      <c r="E42" s="8">
        <v>1580</v>
      </c>
      <c r="F42" s="8">
        <f t="shared" si="0"/>
        <v>0</v>
      </c>
      <c r="G42" s="507" t="s">
        <v>994</v>
      </c>
      <c r="H42" s="533" t="s">
        <v>995</v>
      </c>
    </row>
    <row r="43" spans="1:9">
      <c r="A43" s="219"/>
    </row>
    <row r="46" spans="1:9" ht="15" customHeight="1">
      <c r="A46" s="333"/>
      <c r="B46" s="333"/>
      <c r="C46" s="333"/>
      <c r="D46" s="333"/>
      <c r="E46" s="333"/>
      <c r="F46" s="701" t="s">
        <v>13</v>
      </c>
      <c r="G46" s="701"/>
      <c r="H46" s="334"/>
      <c r="I46" s="334"/>
    </row>
    <row r="47" spans="1:9" ht="15" customHeight="1">
      <c r="A47" s="333"/>
      <c r="B47" s="333"/>
      <c r="C47" s="333"/>
      <c r="D47" s="333"/>
      <c r="E47" s="333"/>
      <c r="F47" s="701" t="s">
        <v>14</v>
      </c>
      <c r="G47" s="701"/>
      <c r="H47" s="334"/>
      <c r="I47" s="334"/>
    </row>
    <row r="48" spans="1:9" ht="15" customHeight="1">
      <c r="A48" s="333"/>
      <c r="B48" s="333"/>
      <c r="C48" s="333"/>
      <c r="D48" s="333"/>
      <c r="E48" s="333"/>
      <c r="F48" s="764" t="s">
        <v>89</v>
      </c>
      <c r="G48" s="764"/>
      <c r="H48" s="764"/>
      <c r="I48" s="764"/>
    </row>
    <row r="49" spans="1:13">
      <c r="A49" s="333" t="s">
        <v>12</v>
      </c>
      <c r="C49" s="333"/>
      <c r="D49" s="333"/>
      <c r="E49" s="333"/>
      <c r="F49" s="763" t="s">
        <v>86</v>
      </c>
      <c r="G49" s="763"/>
      <c r="H49" s="333"/>
      <c r="I49" s="333"/>
    </row>
    <row r="50" spans="1:13">
      <c r="A50" s="333"/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</row>
  </sheetData>
  <mergeCells count="9">
    <mergeCell ref="F48:I48"/>
    <mergeCell ref="F49:G49"/>
    <mergeCell ref="A1:F1"/>
    <mergeCell ref="A2:G2"/>
    <mergeCell ref="A4:G4"/>
    <mergeCell ref="F6:H6"/>
    <mergeCell ref="F46:G46"/>
    <mergeCell ref="F47:G47"/>
    <mergeCell ref="E9:E41"/>
  </mergeCells>
  <printOptions horizontalCentered="1"/>
  <pageMargins left="1.03" right="0.70866141732283472" top="0.23622047244094491" bottom="0" header="0.31496062992125984" footer="0.31496062992125984"/>
  <pageSetup paperSize="9" scale="7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5"/>
  <sheetViews>
    <sheetView topLeftCell="A7" zoomScaleSheetLayoutView="90" workbookViewId="0">
      <selection activeCell="D34" sqref="D34"/>
    </sheetView>
  </sheetViews>
  <sheetFormatPr defaultRowHeight="12.75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1" ht="15">
      <c r="D1" s="601"/>
      <c r="E1" s="601"/>
      <c r="H1" s="42"/>
      <c r="I1" s="688" t="s">
        <v>70</v>
      </c>
      <c r="J1" s="688"/>
    </row>
    <row r="2" spans="1:11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</row>
    <row r="3" spans="1:11" ht="20.25">
      <c r="A3" s="598" t="s">
        <v>753</v>
      </c>
      <c r="B3" s="598"/>
      <c r="C3" s="598"/>
      <c r="D3" s="598"/>
      <c r="E3" s="598"/>
      <c r="F3" s="598"/>
      <c r="G3" s="598"/>
      <c r="H3" s="598"/>
      <c r="I3" s="598"/>
      <c r="J3" s="598"/>
    </row>
    <row r="4" spans="1:11" ht="10.5" customHeight="1"/>
    <row r="5" spans="1:11" s="15" customFormat="1" ht="24.75" customHeight="1">
      <c r="A5" s="768" t="s">
        <v>440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</row>
    <row r="6" spans="1:11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1" s="15" customFormat="1">
      <c r="A7" s="600" t="s">
        <v>948</v>
      </c>
      <c r="B7" s="600"/>
      <c r="E7" s="730"/>
      <c r="F7" s="730"/>
      <c r="G7" s="730"/>
      <c r="H7" s="730"/>
      <c r="I7" s="730" t="s">
        <v>966</v>
      </c>
      <c r="J7" s="730"/>
      <c r="K7" s="730"/>
    </row>
    <row r="8" spans="1:11" s="13" customFormat="1" ht="15.75" hidden="1">
      <c r="C8" s="694" t="s">
        <v>16</v>
      </c>
      <c r="D8" s="694"/>
      <c r="E8" s="694"/>
      <c r="F8" s="694"/>
      <c r="G8" s="694"/>
      <c r="H8" s="694"/>
      <c r="I8" s="694"/>
      <c r="J8" s="694"/>
    </row>
    <row r="9" spans="1:11" ht="44.25" customHeight="1">
      <c r="A9" s="686" t="s">
        <v>26</v>
      </c>
      <c r="B9" s="686" t="s">
        <v>60</v>
      </c>
      <c r="C9" s="579" t="s">
        <v>466</v>
      </c>
      <c r="D9" s="580"/>
      <c r="E9" s="579" t="s">
        <v>40</v>
      </c>
      <c r="F9" s="580"/>
      <c r="G9" s="579" t="s">
        <v>41</v>
      </c>
      <c r="H9" s="580"/>
      <c r="I9" s="594" t="s">
        <v>109</v>
      </c>
      <c r="J9" s="594"/>
      <c r="K9" s="686" t="s">
        <v>518</v>
      </c>
    </row>
    <row r="10" spans="1:11" s="14" customFormat="1" ht="56.25" customHeight="1">
      <c r="A10" s="687"/>
      <c r="B10" s="687"/>
      <c r="C10" s="5" t="s">
        <v>42</v>
      </c>
      <c r="D10" s="5" t="s">
        <v>108</v>
      </c>
      <c r="E10" s="5" t="s">
        <v>42</v>
      </c>
      <c r="F10" s="5" t="s">
        <v>108</v>
      </c>
      <c r="G10" s="5" t="s">
        <v>42</v>
      </c>
      <c r="H10" s="5" t="s">
        <v>108</v>
      </c>
      <c r="I10" s="5" t="s">
        <v>138</v>
      </c>
      <c r="J10" s="5" t="s">
        <v>139</v>
      </c>
      <c r="K10" s="687"/>
    </row>
    <row r="11" spans="1:11">
      <c r="A11" s="156">
        <v>1</v>
      </c>
      <c r="B11" s="156">
        <v>2</v>
      </c>
      <c r="C11" s="156">
        <v>3</v>
      </c>
      <c r="D11" s="156">
        <v>4</v>
      </c>
      <c r="E11" s="156">
        <v>5</v>
      </c>
      <c r="F11" s="156">
        <v>6</v>
      </c>
      <c r="G11" s="156">
        <v>7</v>
      </c>
      <c r="H11" s="156">
        <v>8</v>
      </c>
      <c r="I11" s="156">
        <v>9</v>
      </c>
      <c r="J11" s="156">
        <v>10</v>
      </c>
      <c r="K11" s="3">
        <v>11</v>
      </c>
    </row>
    <row r="12" spans="1:11" ht="15.75" customHeight="1">
      <c r="A12" s="8">
        <v>1</v>
      </c>
      <c r="B12" s="17" t="s">
        <v>378</v>
      </c>
      <c r="C12" s="8">
        <v>8083</v>
      </c>
      <c r="D12" s="8">
        <v>4849.58</v>
      </c>
      <c r="E12" s="8">
        <v>7269</v>
      </c>
      <c r="F12" s="553">
        <v>4649.66</v>
      </c>
      <c r="G12" s="409"/>
      <c r="H12" s="409"/>
      <c r="I12" s="409"/>
      <c r="J12" s="409"/>
      <c r="K12" s="8"/>
    </row>
    <row r="13" spans="1:11" ht="15.75" customHeight="1">
      <c r="A13" s="8">
        <v>2</v>
      </c>
      <c r="B13" s="17" t="s">
        <v>379</v>
      </c>
      <c r="C13" s="8">
        <v>2278</v>
      </c>
      <c r="D13" s="8">
        <v>1366.8</v>
      </c>
      <c r="E13" s="8">
        <v>3034</v>
      </c>
      <c r="F13" s="553">
        <v>1727.24</v>
      </c>
      <c r="G13" s="409"/>
      <c r="H13" s="409"/>
      <c r="I13" s="409"/>
      <c r="J13" s="409"/>
      <c r="K13" s="8"/>
    </row>
    <row r="14" spans="1:11" ht="15.75" customHeight="1">
      <c r="A14" s="8">
        <v>3</v>
      </c>
      <c r="B14" s="17" t="s">
        <v>380</v>
      </c>
      <c r="C14" s="8">
        <v>16782</v>
      </c>
      <c r="D14" s="8">
        <v>10069.200000000001</v>
      </c>
      <c r="E14" s="8">
        <v>16688</v>
      </c>
      <c r="F14" s="553">
        <v>10329.19</v>
      </c>
      <c r="G14" s="409"/>
      <c r="H14" s="409"/>
      <c r="I14" s="409"/>
      <c r="J14" s="409"/>
      <c r="K14" s="8"/>
    </row>
    <row r="15" spans="1:11" ht="15.75" customHeight="1">
      <c r="A15" s="8">
        <v>4</v>
      </c>
      <c r="B15" s="17" t="s">
        <v>381</v>
      </c>
      <c r="C15" s="8">
        <v>40057</v>
      </c>
      <c r="D15" s="8">
        <v>24034.2</v>
      </c>
      <c r="E15" s="8">
        <v>12381</v>
      </c>
      <c r="F15" s="553">
        <v>7663.5</v>
      </c>
      <c r="G15" s="409"/>
      <c r="H15" s="409"/>
      <c r="I15" s="409"/>
      <c r="J15" s="409"/>
      <c r="K15" s="8"/>
    </row>
    <row r="16" spans="1:11" ht="15.75" customHeight="1">
      <c r="A16" s="8">
        <v>5</v>
      </c>
      <c r="B16" s="17" t="s">
        <v>382</v>
      </c>
      <c r="C16" s="8">
        <v>10098</v>
      </c>
      <c r="D16" s="8">
        <v>6816.15</v>
      </c>
      <c r="E16" s="8">
        <v>4423</v>
      </c>
      <c r="F16" s="553">
        <v>2737.71</v>
      </c>
      <c r="G16" s="8"/>
      <c r="H16" s="8"/>
      <c r="I16" s="8"/>
      <c r="J16" s="8"/>
      <c r="K16" s="8"/>
    </row>
    <row r="17" spans="1:11" ht="15.75" customHeight="1">
      <c r="A17" s="8">
        <v>6</v>
      </c>
      <c r="B17" s="17" t="s">
        <v>383</v>
      </c>
      <c r="C17" s="8">
        <v>0</v>
      </c>
      <c r="D17" s="8">
        <v>0</v>
      </c>
      <c r="E17" s="8">
        <v>504</v>
      </c>
      <c r="F17" s="553">
        <v>312.26</v>
      </c>
      <c r="G17" s="8"/>
      <c r="H17" s="8"/>
      <c r="I17" s="8"/>
      <c r="J17" s="8"/>
      <c r="K17" s="8"/>
    </row>
    <row r="18" spans="1:11" ht="15.75" customHeight="1">
      <c r="A18" s="8">
        <v>7</v>
      </c>
      <c r="B18" s="17" t="s">
        <v>384</v>
      </c>
      <c r="C18" s="8">
        <v>0</v>
      </c>
      <c r="D18" s="8">
        <v>0</v>
      </c>
      <c r="E18" s="8">
        <v>131</v>
      </c>
      <c r="F18" s="553">
        <v>92.32</v>
      </c>
      <c r="G18" s="8"/>
      <c r="H18" s="8"/>
      <c r="I18" s="8"/>
      <c r="J18" s="8"/>
      <c r="K18" s="8"/>
    </row>
    <row r="19" spans="1:11" s="12" customFormat="1" ht="15.75" customHeight="1">
      <c r="A19" s="8">
        <v>8</v>
      </c>
      <c r="B19" s="17" t="s">
        <v>254</v>
      </c>
      <c r="C19" s="8">
        <v>0</v>
      </c>
      <c r="D19" s="8">
        <v>0</v>
      </c>
      <c r="E19" s="8">
        <v>146</v>
      </c>
      <c r="F19" s="553">
        <v>101.37</v>
      </c>
      <c r="G19" s="8"/>
      <c r="H19" s="8"/>
      <c r="I19" s="8"/>
      <c r="J19" s="8"/>
      <c r="K19" s="8"/>
    </row>
    <row r="20" spans="1:11" s="12" customFormat="1" ht="15.75" customHeight="1">
      <c r="A20" s="8">
        <v>9</v>
      </c>
      <c r="B20" s="17" t="s">
        <v>359</v>
      </c>
      <c r="C20" s="8">
        <v>0</v>
      </c>
      <c r="D20" s="8">
        <v>0</v>
      </c>
      <c r="E20" s="8">
        <v>4609</v>
      </c>
      <c r="F20" s="553">
        <v>3757.92</v>
      </c>
      <c r="G20" s="8"/>
      <c r="H20" s="8"/>
      <c r="I20" s="8"/>
      <c r="J20" s="8"/>
      <c r="K20" s="8"/>
    </row>
    <row r="21" spans="1:11" s="12" customFormat="1" ht="15.75" customHeight="1">
      <c r="A21" s="8">
        <v>10</v>
      </c>
      <c r="B21" s="17" t="s">
        <v>517</v>
      </c>
      <c r="C21" s="8">
        <v>0</v>
      </c>
      <c r="D21" s="8">
        <v>0</v>
      </c>
      <c r="E21" s="8">
        <v>578</v>
      </c>
      <c r="F21" s="553">
        <v>374.76</v>
      </c>
      <c r="G21" s="8"/>
      <c r="H21" s="8"/>
      <c r="I21" s="8"/>
      <c r="J21" s="8"/>
      <c r="K21" s="8"/>
    </row>
    <row r="22" spans="1:11" s="12" customFormat="1" ht="15.75" customHeight="1">
      <c r="A22" s="8">
        <v>11</v>
      </c>
      <c r="B22" s="17" t="s">
        <v>478</v>
      </c>
      <c r="C22" s="8">
        <v>0</v>
      </c>
      <c r="D22" s="8">
        <v>0</v>
      </c>
      <c r="E22" s="8">
        <v>460</v>
      </c>
      <c r="F22" s="553">
        <v>301.81</v>
      </c>
      <c r="G22" s="8"/>
      <c r="H22" s="8"/>
      <c r="I22" s="8"/>
      <c r="J22" s="8"/>
      <c r="K22" s="8"/>
    </row>
    <row r="23" spans="1:11" s="12" customFormat="1" ht="15.75" customHeight="1">
      <c r="A23" s="8">
        <v>12</v>
      </c>
      <c r="B23" s="17" t="s">
        <v>516</v>
      </c>
      <c r="C23" s="8">
        <v>0</v>
      </c>
      <c r="D23" s="8">
        <v>0</v>
      </c>
      <c r="E23" s="8">
        <v>89</v>
      </c>
      <c r="F23" s="553">
        <v>55.39</v>
      </c>
      <c r="G23" s="8"/>
      <c r="H23" s="8"/>
      <c r="I23" s="8"/>
      <c r="J23" s="8"/>
      <c r="K23" s="8"/>
    </row>
    <row r="24" spans="1:11" s="12" customFormat="1" ht="15.75" customHeight="1">
      <c r="A24" s="8">
        <v>13</v>
      </c>
      <c r="B24" s="369" t="s">
        <v>694</v>
      </c>
      <c r="C24" s="8">
        <v>0</v>
      </c>
      <c r="D24" s="8">
        <v>0</v>
      </c>
      <c r="E24" s="8">
        <v>0</v>
      </c>
      <c r="F24" s="8">
        <v>0</v>
      </c>
      <c r="G24" s="8"/>
      <c r="H24" s="8"/>
      <c r="I24" s="8"/>
      <c r="J24" s="8"/>
      <c r="K24" s="8"/>
    </row>
    <row r="25" spans="1:11" s="12" customFormat="1" ht="15.75" customHeight="1">
      <c r="A25" s="8">
        <v>14</v>
      </c>
      <c r="B25" s="372" t="s">
        <v>856</v>
      </c>
      <c r="C25" s="8">
        <v>0</v>
      </c>
      <c r="D25" s="8">
        <v>0</v>
      </c>
      <c r="E25" s="8">
        <v>0</v>
      </c>
      <c r="F25" s="8">
        <v>0</v>
      </c>
      <c r="G25" s="409">
        <v>2711</v>
      </c>
      <c r="H25" s="409">
        <v>2270.67</v>
      </c>
      <c r="I25" s="8">
        <v>4067</v>
      </c>
      <c r="J25" s="8">
        <v>12986.74</v>
      </c>
      <c r="K25" s="8"/>
    </row>
    <row r="26" spans="1:11" s="12" customFormat="1" ht="15.75" customHeight="1">
      <c r="A26" s="3" t="s">
        <v>19</v>
      </c>
      <c r="B26" s="9"/>
      <c r="C26" s="8">
        <f>SUM(C12:C25)</f>
        <v>77298</v>
      </c>
      <c r="D26" s="8">
        <f t="shared" ref="D26:J26" si="0">SUM(D12:D25)</f>
        <v>47135.93</v>
      </c>
      <c r="E26" s="8">
        <f t="shared" si="0"/>
        <v>50312</v>
      </c>
      <c r="F26" s="8">
        <f t="shared" si="0"/>
        <v>32103.129999999997</v>
      </c>
      <c r="G26" s="8">
        <f t="shared" si="0"/>
        <v>2711</v>
      </c>
      <c r="H26" s="8">
        <f t="shared" si="0"/>
        <v>2270.67</v>
      </c>
      <c r="I26" s="8">
        <f t="shared" si="0"/>
        <v>4067</v>
      </c>
      <c r="J26" s="8">
        <f t="shared" si="0"/>
        <v>12986.74</v>
      </c>
      <c r="K26" s="8"/>
    </row>
    <row r="27" spans="1:11" s="12" customFormat="1">
      <c r="A27" s="555" t="s">
        <v>1002</v>
      </c>
      <c r="B27" s="30"/>
      <c r="C27" s="30"/>
      <c r="D27" s="30"/>
      <c r="E27" s="21"/>
    </row>
    <row r="28" spans="1:11" s="12" customFormat="1">
      <c r="A28" s="10"/>
    </row>
    <row r="29" spans="1:11" s="12" customFormat="1">
      <c r="A29" s="10"/>
    </row>
    <row r="30" spans="1:11" s="15" customFormat="1" ht="13.9" customHeight="1">
      <c r="B30" s="87"/>
      <c r="C30" s="87"/>
      <c r="D30" s="87"/>
      <c r="E30" s="87"/>
      <c r="F30" s="87"/>
      <c r="G30" s="87"/>
      <c r="H30" s="87"/>
      <c r="I30" s="613" t="s">
        <v>13</v>
      </c>
      <c r="J30" s="613"/>
      <c r="K30" s="87"/>
    </row>
    <row r="31" spans="1:11" s="15" customFormat="1" ht="13.15" customHeight="1">
      <c r="A31" s="617" t="s">
        <v>14</v>
      </c>
      <c r="B31" s="617"/>
      <c r="C31" s="617"/>
      <c r="D31" s="617"/>
      <c r="E31" s="617"/>
      <c r="F31" s="617"/>
      <c r="G31" s="617"/>
      <c r="H31" s="617"/>
      <c r="I31" s="617"/>
      <c r="J31" s="617"/>
      <c r="K31" s="87"/>
    </row>
    <row r="32" spans="1:11" s="15" customFormat="1" ht="13.15" customHeight="1">
      <c r="A32" s="617" t="s">
        <v>20</v>
      </c>
      <c r="B32" s="617"/>
      <c r="C32" s="617"/>
      <c r="D32" s="617"/>
      <c r="E32" s="617"/>
      <c r="F32" s="617"/>
      <c r="G32" s="617"/>
      <c r="H32" s="617"/>
      <c r="I32" s="617"/>
      <c r="J32" s="617"/>
      <c r="K32" s="87"/>
    </row>
    <row r="33" spans="1:10" s="15" customFormat="1">
      <c r="A33" s="14" t="s">
        <v>23</v>
      </c>
      <c r="B33" s="14"/>
      <c r="C33" s="14"/>
      <c r="D33" s="14"/>
      <c r="E33" s="14"/>
      <c r="F33" s="14"/>
      <c r="H33" s="601" t="s">
        <v>24</v>
      </c>
      <c r="I33" s="601"/>
    </row>
    <row r="34" spans="1:10" s="15" customFormat="1">
      <c r="A34" s="14"/>
    </row>
    <row r="35" spans="1:10">
      <c r="A35" s="689"/>
      <c r="B35" s="689"/>
      <c r="C35" s="689"/>
      <c r="D35" s="689"/>
      <c r="E35" s="689"/>
      <c r="F35" s="689"/>
      <c r="G35" s="689"/>
      <c r="H35" s="689"/>
      <c r="I35" s="689"/>
      <c r="J35" s="689"/>
    </row>
  </sheetData>
  <mergeCells count="21">
    <mergeCell ref="K9:K10"/>
    <mergeCell ref="I30:J30"/>
    <mergeCell ref="A31:J31"/>
    <mergeCell ref="A32:J32"/>
    <mergeCell ref="H33:I33"/>
    <mergeCell ref="A35:J35"/>
    <mergeCell ref="C8:J8"/>
    <mergeCell ref="A9:A10"/>
    <mergeCell ref="B9:B10"/>
    <mergeCell ref="C9:D9"/>
    <mergeCell ref="E9:F9"/>
    <mergeCell ref="G9:H9"/>
    <mergeCell ref="I9:J9"/>
    <mergeCell ref="A7:B7"/>
    <mergeCell ref="E7:H7"/>
    <mergeCell ref="I7:K7"/>
    <mergeCell ref="D1:E1"/>
    <mergeCell ref="I1:J1"/>
    <mergeCell ref="A2:J2"/>
    <mergeCell ref="A3:J3"/>
    <mergeCell ref="A5:K5"/>
  </mergeCells>
  <printOptions horizontalCentered="1"/>
  <pageMargins left="1.03" right="0.70866141732283472" top="0.23622047244094491" bottom="0" header="0.31496062992125984" footer="0.31496062992125984"/>
  <pageSetup paperSize="9" scale="83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5"/>
  <sheetViews>
    <sheetView topLeftCell="A20" zoomScaleSheetLayoutView="90" workbookViewId="0">
      <selection activeCell="M45" sqref="M45"/>
    </sheetView>
  </sheetViews>
  <sheetFormatPr defaultRowHeight="12.75"/>
  <cols>
    <col min="2" max="2" width="14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>
      <c r="D1" s="601"/>
      <c r="E1" s="601"/>
      <c r="H1" s="42"/>
      <c r="I1" s="688" t="s">
        <v>385</v>
      </c>
      <c r="J1" s="688"/>
    </row>
    <row r="2" spans="1:19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</row>
    <row r="3" spans="1:19" ht="20.25">
      <c r="A3" s="598" t="s">
        <v>756</v>
      </c>
      <c r="B3" s="598"/>
      <c r="C3" s="598"/>
      <c r="D3" s="598"/>
      <c r="E3" s="598"/>
      <c r="F3" s="598"/>
      <c r="G3" s="598"/>
      <c r="H3" s="598"/>
      <c r="I3" s="598"/>
      <c r="J3" s="598"/>
    </row>
    <row r="4" spans="1:19" ht="10.5" customHeight="1"/>
    <row r="5" spans="1:19" s="15" customFormat="1" ht="18.75" customHeight="1">
      <c r="A5" s="768" t="s">
        <v>441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</row>
    <row r="6" spans="1:19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9" s="15" customFormat="1">
      <c r="A7" s="600" t="s">
        <v>948</v>
      </c>
      <c r="B7" s="600"/>
      <c r="E7" s="730"/>
      <c r="F7" s="730"/>
      <c r="G7" s="730"/>
      <c r="H7" s="730"/>
      <c r="I7" s="730" t="s">
        <v>966</v>
      </c>
      <c r="J7" s="730"/>
      <c r="K7" s="730"/>
    </row>
    <row r="8" spans="1:19" s="13" customFormat="1" ht="15.75" hidden="1">
      <c r="C8" s="694" t="s">
        <v>16</v>
      </c>
      <c r="D8" s="694"/>
      <c r="E8" s="694"/>
      <c r="F8" s="694"/>
      <c r="G8" s="694"/>
      <c r="H8" s="694"/>
      <c r="I8" s="694"/>
      <c r="J8" s="694"/>
    </row>
    <row r="9" spans="1:19" ht="30" customHeight="1">
      <c r="A9" s="686" t="s">
        <v>26</v>
      </c>
      <c r="B9" s="686" t="s">
        <v>39</v>
      </c>
      <c r="C9" s="579" t="s">
        <v>868</v>
      </c>
      <c r="D9" s="580"/>
      <c r="E9" s="579" t="s">
        <v>40</v>
      </c>
      <c r="F9" s="580"/>
      <c r="G9" s="579" t="s">
        <v>41</v>
      </c>
      <c r="H9" s="580"/>
      <c r="I9" s="594" t="s">
        <v>109</v>
      </c>
      <c r="J9" s="594"/>
      <c r="K9" s="686" t="s">
        <v>240</v>
      </c>
      <c r="R9" s="9"/>
      <c r="S9" s="12"/>
    </row>
    <row r="10" spans="1:19" s="14" customFormat="1" ht="42.6" customHeight="1">
      <c r="A10" s="687"/>
      <c r="B10" s="687"/>
      <c r="C10" s="5" t="s">
        <v>42</v>
      </c>
      <c r="D10" s="5" t="s">
        <v>108</v>
      </c>
      <c r="E10" s="5" t="s">
        <v>42</v>
      </c>
      <c r="F10" s="5" t="s">
        <v>108</v>
      </c>
      <c r="G10" s="5" t="s">
        <v>42</v>
      </c>
      <c r="H10" s="5" t="s">
        <v>108</v>
      </c>
      <c r="I10" s="5" t="s">
        <v>138</v>
      </c>
      <c r="J10" s="5" t="s">
        <v>139</v>
      </c>
      <c r="K10" s="687"/>
    </row>
    <row r="11" spans="1:19">
      <c r="A11" s="156">
        <v>1</v>
      </c>
      <c r="B11" s="156">
        <v>2</v>
      </c>
      <c r="C11" s="156">
        <v>3</v>
      </c>
      <c r="D11" s="156">
        <v>4</v>
      </c>
      <c r="E11" s="156">
        <v>5</v>
      </c>
      <c r="F11" s="156">
        <v>6</v>
      </c>
      <c r="G11" s="156">
        <v>7</v>
      </c>
      <c r="H11" s="156">
        <v>8</v>
      </c>
      <c r="I11" s="156">
        <v>9</v>
      </c>
      <c r="J11" s="156">
        <v>10</v>
      </c>
      <c r="K11" s="3">
        <v>11</v>
      </c>
    </row>
    <row r="12" spans="1:19" ht="14.25">
      <c r="A12" s="17">
        <v>1</v>
      </c>
      <c r="B12" s="562" t="s">
        <v>905</v>
      </c>
      <c r="C12" s="542">
        <v>2021</v>
      </c>
      <c r="D12" s="542">
        <v>1287.5999999999999</v>
      </c>
      <c r="E12" s="542">
        <v>946</v>
      </c>
      <c r="F12" s="542">
        <v>590.70000000000005</v>
      </c>
      <c r="G12" s="274">
        <v>74</v>
      </c>
      <c r="H12" s="542">
        <v>66.599999999999994</v>
      </c>
      <c r="I12" s="274">
        <v>246</v>
      </c>
      <c r="J12" s="542">
        <v>944.84</v>
      </c>
      <c r="K12" s="3"/>
    </row>
    <row r="13" spans="1:19" ht="14.25">
      <c r="A13" s="17">
        <v>2</v>
      </c>
      <c r="B13" s="562" t="s">
        <v>906</v>
      </c>
      <c r="C13" s="542">
        <v>3667</v>
      </c>
      <c r="D13" s="542">
        <v>2225.4</v>
      </c>
      <c r="E13" s="542">
        <v>2803</v>
      </c>
      <c r="F13" s="542">
        <v>1294.1500000000001</v>
      </c>
      <c r="G13" s="274">
        <v>212</v>
      </c>
      <c r="H13" s="542">
        <v>190.8</v>
      </c>
      <c r="I13" s="274">
        <v>350</v>
      </c>
      <c r="J13" s="542">
        <v>871.51</v>
      </c>
      <c r="K13" s="3"/>
    </row>
    <row r="14" spans="1:19" ht="14.25">
      <c r="A14" s="17">
        <v>3</v>
      </c>
      <c r="B14" s="562" t="s">
        <v>907</v>
      </c>
      <c r="C14" s="542">
        <v>3209</v>
      </c>
      <c r="D14" s="542">
        <v>1931.4</v>
      </c>
      <c r="E14" s="542">
        <v>2239</v>
      </c>
      <c r="F14" s="542">
        <v>1245.6099999999999</v>
      </c>
      <c r="G14" s="274">
        <v>93</v>
      </c>
      <c r="H14" s="542">
        <v>55.5</v>
      </c>
      <c r="I14" s="274">
        <v>43</v>
      </c>
      <c r="J14" s="542">
        <v>702.24</v>
      </c>
      <c r="K14" s="3"/>
    </row>
    <row r="15" spans="1:19" ht="14.25">
      <c r="A15" s="17">
        <v>4</v>
      </c>
      <c r="B15" s="406" t="s">
        <v>908</v>
      </c>
      <c r="C15" s="542">
        <v>1734.0000000000002</v>
      </c>
      <c r="D15" s="542">
        <v>1040.4000000000001</v>
      </c>
      <c r="E15" s="542">
        <v>1224</v>
      </c>
      <c r="F15" s="542">
        <v>954.3</v>
      </c>
      <c r="G15" s="542">
        <v>0</v>
      </c>
      <c r="H15" s="542">
        <v>0</v>
      </c>
      <c r="I15" s="542">
        <v>19</v>
      </c>
      <c r="J15" s="542">
        <v>28.18</v>
      </c>
      <c r="K15" s="3"/>
    </row>
    <row r="16" spans="1:19" ht="14.25">
      <c r="A16" s="17">
        <v>5</v>
      </c>
      <c r="B16" s="406" t="s">
        <v>909</v>
      </c>
      <c r="C16" s="542">
        <v>4086</v>
      </c>
      <c r="D16" s="542">
        <v>2526.6</v>
      </c>
      <c r="E16" s="542">
        <v>2962</v>
      </c>
      <c r="F16" s="542">
        <v>1615.88</v>
      </c>
      <c r="G16" s="542">
        <v>0</v>
      </c>
      <c r="H16" s="542">
        <v>0</v>
      </c>
      <c r="I16" s="542">
        <v>10</v>
      </c>
      <c r="J16" s="542">
        <v>1135.72</v>
      </c>
      <c r="K16" s="3"/>
    </row>
    <row r="17" spans="1:11" ht="14.25">
      <c r="A17" s="17">
        <v>6</v>
      </c>
      <c r="B17" s="406" t="s">
        <v>910</v>
      </c>
      <c r="C17" s="542">
        <v>2285</v>
      </c>
      <c r="D17" s="542">
        <v>1417.5</v>
      </c>
      <c r="E17" s="542">
        <v>441</v>
      </c>
      <c r="F17" s="542">
        <v>343.5</v>
      </c>
      <c r="G17" s="542">
        <v>0</v>
      </c>
      <c r="H17" s="542">
        <v>0</v>
      </c>
      <c r="I17" s="542">
        <v>10</v>
      </c>
      <c r="J17" s="542">
        <v>268.75</v>
      </c>
      <c r="K17" s="3"/>
    </row>
    <row r="18" spans="1:11" ht="14.25">
      <c r="A18" s="17">
        <v>7</v>
      </c>
      <c r="B18" s="562" t="s">
        <v>911</v>
      </c>
      <c r="C18" s="542">
        <v>3077</v>
      </c>
      <c r="D18" s="542">
        <v>1921.2</v>
      </c>
      <c r="E18" s="542">
        <v>932</v>
      </c>
      <c r="F18" s="542">
        <v>611.52</v>
      </c>
      <c r="G18" s="542">
        <v>0</v>
      </c>
      <c r="H18" s="542">
        <v>0</v>
      </c>
      <c r="I18" s="274">
        <v>103</v>
      </c>
      <c r="J18" s="542">
        <v>1383.78</v>
      </c>
      <c r="K18" s="3"/>
    </row>
    <row r="19" spans="1:11" ht="14.25">
      <c r="A19" s="17">
        <v>8</v>
      </c>
      <c r="B19" s="562" t="s">
        <v>912</v>
      </c>
      <c r="C19" s="542">
        <v>2305</v>
      </c>
      <c r="D19" s="542">
        <v>1442.25</v>
      </c>
      <c r="E19" s="542">
        <v>1065</v>
      </c>
      <c r="F19" s="542">
        <v>583.26</v>
      </c>
      <c r="G19" s="274">
        <v>182</v>
      </c>
      <c r="H19" s="542">
        <v>99.33</v>
      </c>
      <c r="I19" s="274">
        <v>260</v>
      </c>
      <c r="J19" s="542">
        <v>444.12</v>
      </c>
      <c r="K19" s="9"/>
    </row>
    <row r="20" spans="1:11" ht="14.25">
      <c r="A20" s="17">
        <v>9</v>
      </c>
      <c r="B20" s="406" t="s">
        <v>913</v>
      </c>
      <c r="C20" s="542">
        <v>1834</v>
      </c>
      <c r="D20" s="542">
        <v>1100.4000000000001</v>
      </c>
      <c r="E20" s="542">
        <v>1040</v>
      </c>
      <c r="F20" s="542">
        <v>684.18</v>
      </c>
      <c r="G20" s="542">
        <v>0</v>
      </c>
      <c r="H20" s="542">
        <v>0</v>
      </c>
      <c r="I20" s="542">
        <v>9</v>
      </c>
      <c r="J20" s="542">
        <v>616.22</v>
      </c>
      <c r="K20" s="9"/>
    </row>
    <row r="21" spans="1:11" ht="14.25">
      <c r="A21" s="17">
        <v>10</v>
      </c>
      <c r="B21" s="562" t="s">
        <v>914</v>
      </c>
      <c r="C21" s="542">
        <v>1710</v>
      </c>
      <c r="D21" s="542">
        <v>1026</v>
      </c>
      <c r="E21" s="542">
        <v>838</v>
      </c>
      <c r="F21" s="542">
        <v>502.8</v>
      </c>
      <c r="G21" s="542">
        <v>0</v>
      </c>
      <c r="H21" s="542">
        <v>0</v>
      </c>
      <c r="I21" s="274">
        <v>108</v>
      </c>
      <c r="J21" s="542">
        <v>121.2</v>
      </c>
      <c r="K21" s="9"/>
    </row>
    <row r="22" spans="1:11" ht="14.25">
      <c r="A22" s="17">
        <v>11</v>
      </c>
      <c r="B22" s="562" t="s">
        <v>915</v>
      </c>
      <c r="C22" s="542">
        <v>2011</v>
      </c>
      <c r="D22" s="542">
        <v>1251.5999999999999</v>
      </c>
      <c r="E22" s="542">
        <v>1698</v>
      </c>
      <c r="F22" s="542">
        <v>827.42</v>
      </c>
      <c r="G22" s="542">
        <v>0</v>
      </c>
      <c r="H22" s="542">
        <v>0</v>
      </c>
      <c r="I22" s="274">
        <v>77</v>
      </c>
      <c r="J22" s="542">
        <v>559.17999999999995</v>
      </c>
      <c r="K22" s="9"/>
    </row>
    <row r="23" spans="1:11" ht="14.25">
      <c r="A23" s="17">
        <v>12</v>
      </c>
      <c r="B23" s="562" t="s">
        <v>916</v>
      </c>
      <c r="C23" s="542">
        <v>1978</v>
      </c>
      <c r="D23" s="542">
        <v>1186.8</v>
      </c>
      <c r="E23" s="542">
        <v>1444</v>
      </c>
      <c r="F23" s="542">
        <v>866.4</v>
      </c>
      <c r="G23" s="542">
        <v>0</v>
      </c>
      <c r="H23" s="542">
        <v>0</v>
      </c>
      <c r="I23" s="274">
        <v>91</v>
      </c>
      <c r="J23" s="542">
        <v>174.32</v>
      </c>
      <c r="K23" s="9"/>
    </row>
    <row r="24" spans="1:11" ht="14.25">
      <c r="A24" s="17">
        <v>13</v>
      </c>
      <c r="B24" s="562" t="s">
        <v>917</v>
      </c>
      <c r="C24" s="542">
        <v>1403</v>
      </c>
      <c r="D24" s="542">
        <v>841.7</v>
      </c>
      <c r="E24" s="542">
        <v>841</v>
      </c>
      <c r="F24" s="542">
        <v>626.72</v>
      </c>
      <c r="G24" s="542">
        <v>4</v>
      </c>
      <c r="H24" s="542">
        <v>3.6</v>
      </c>
      <c r="I24" s="274">
        <v>141</v>
      </c>
      <c r="J24" s="542">
        <v>215.09</v>
      </c>
      <c r="K24" s="9"/>
    </row>
    <row r="25" spans="1:11" ht="14.25">
      <c r="A25" s="17">
        <v>14</v>
      </c>
      <c r="B25" s="562" t="s">
        <v>918</v>
      </c>
      <c r="C25" s="542">
        <v>2457</v>
      </c>
      <c r="D25" s="542">
        <v>1474.2</v>
      </c>
      <c r="E25" s="542">
        <v>2038</v>
      </c>
      <c r="F25" s="542">
        <v>1222.8</v>
      </c>
      <c r="G25" s="542">
        <v>0</v>
      </c>
      <c r="H25" s="542">
        <v>0</v>
      </c>
      <c r="I25" s="274">
        <v>197</v>
      </c>
      <c r="J25" s="542">
        <v>675.26</v>
      </c>
      <c r="K25" s="9"/>
    </row>
    <row r="26" spans="1:11" ht="14.25">
      <c r="A26" s="433">
        <v>15</v>
      </c>
      <c r="B26" s="406" t="s">
        <v>919</v>
      </c>
      <c r="C26" s="542">
        <v>1840</v>
      </c>
      <c r="D26" s="542">
        <v>1104</v>
      </c>
      <c r="E26" s="542">
        <v>885</v>
      </c>
      <c r="F26" s="542">
        <v>565.26</v>
      </c>
      <c r="G26" s="542">
        <v>0</v>
      </c>
      <c r="H26" s="542">
        <v>0</v>
      </c>
      <c r="I26" s="542">
        <v>5</v>
      </c>
      <c r="J26" s="542">
        <v>536.32000000000005</v>
      </c>
      <c r="K26" s="9"/>
    </row>
    <row r="27" spans="1:11" ht="14.25">
      <c r="A27" s="433">
        <v>16</v>
      </c>
      <c r="B27" s="406" t="s">
        <v>920</v>
      </c>
      <c r="C27" s="542">
        <v>1640</v>
      </c>
      <c r="D27" s="542">
        <v>984</v>
      </c>
      <c r="E27" s="542">
        <v>1075</v>
      </c>
      <c r="F27" s="542">
        <v>652.20000000000005</v>
      </c>
      <c r="G27" s="542">
        <v>0</v>
      </c>
      <c r="H27" s="542">
        <v>0</v>
      </c>
      <c r="I27" s="542">
        <v>18</v>
      </c>
      <c r="J27" s="542">
        <v>23.34</v>
      </c>
      <c r="K27" s="9"/>
    </row>
    <row r="28" spans="1:11" ht="14.25">
      <c r="A28" s="433">
        <v>17</v>
      </c>
      <c r="B28" s="406" t="s">
        <v>921</v>
      </c>
      <c r="C28" s="542">
        <v>4316</v>
      </c>
      <c r="D28" s="542">
        <v>2589.6</v>
      </c>
      <c r="E28" s="542">
        <v>3056</v>
      </c>
      <c r="F28" s="542">
        <v>1922.99</v>
      </c>
      <c r="G28" s="274">
        <v>182</v>
      </c>
      <c r="H28" s="542">
        <v>124.86</v>
      </c>
      <c r="I28" s="274">
        <v>942</v>
      </c>
      <c r="J28" s="542">
        <v>443.42</v>
      </c>
      <c r="K28" s="9"/>
    </row>
    <row r="29" spans="1:11" ht="14.25">
      <c r="A29" s="433">
        <v>18</v>
      </c>
      <c r="B29" s="406" t="s">
        <v>922</v>
      </c>
      <c r="C29" s="542">
        <v>1454</v>
      </c>
      <c r="D29" s="542">
        <v>887.32</v>
      </c>
      <c r="E29" s="542">
        <v>1704</v>
      </c>
      <c r="F29" s="542">
        <v>742.5</v>
      </c>
      <c r="G29" s="542">
        <v>0</v>
      </c>
      <c r="H29" s="542">
        <v>0</v>
      </c>
      <c r="I29" s="542">
        <v>0</v>
      </c>
      <c r="J29" s="542">
        <v>189.82</v>
      </c>
      <c r="K29" s="9"/>
    </row>
    <row r="30" spans="1:11" ht="14.25">
      <c r="A30" s="433">
        <v>19</v>
      </c>
      <c r="B30" s="406" t="s">
        <v>923</v>
      </c>
      <c r="C30" s="542">
        <v>1881</v>
      </c>
      <c r="D30" s="542">
        <v>1128.5999999999999</v>
      </c>
      <c r="E30" s="542">
        <v>1415</v>
      </c>
      <c r="F30" s="542">
        <v>893.4</v>
      </c>
      <c r="G30" s="542">
        <v>6</v>
      </c>
      <c r="H30" s="542">
        <v>4.3499999999999996</v>
      </c>
      <c r="I30" s="542">
        <v>73</v>
      </c>
      <c r="J30" s="542">
        <v>0.6</v>
      </c>
      <c r="K30" s="9"/>
    </row>
    <row r="31" spans="1:11" ht="14.25">
      <c r="A31" s="433">
        <v>20</v>
      </c>
      <c r="B31" s="406" t="s">
        <v>924</v>
      </c>
      <c r="C31" s="542">
        <v>2021</v>
      </c>
      <c r="D31" s="542">
        <v>1212.5999999999999</v>
      </c>
      <c r="E31" s="542">
        <v>1477</v>
      </c>
      <c r="F31" s="542">
        <v>1092</v>
      </c>
      <c r="G31" s="542">
        <v>0</v>
      </c>
      <c r="H31" s="542">
        <v>0</v>
      </c>
      <c r="I31" s="542">
        <v>0</v>
      </c>
      <c r="J31" s="542">
        <v>0</v>
      </c>
      <c r="K31" s="9"/>
    </row>
    <row r="32" spans="1:11" s="559" customFormat="1" ht="14.25">
      <c r="A32" s="556">
        <v>21</v>
      </c>
      <c r="B32" s="557" t="s">
        <v>925</v>
      </c>
      <c r="C32" s="556">
        <v>2348</v>
      </c>
      <c r="D32" s="556">
        <v>1409.1</v>
      </c>
      <c r="E32" s="556">
        <v>1366</v>
      </c>
      <c r="F32" s="556">
        <v>1202.5</v>
      </c>
      <c r="G32" s="556">
        <v>0</v>
      </c>
      <c r="H32" s="556">
        <v>0</v>
      </c>
      <c r="I32" s="556">
        <v>39</v>
      </c>
      <c r="J32" s="556">
        <v>179.74</v>
      </c>
      <c r="K32" s="558"/>
    </row>
    <row r="33" spans="1:13" ht="14.25">
      <c r="A33" s="433">
        <v>22</v>
      </c>
      <c r="B33" s="562" t="s">
        <v>926</v>
      </c>
      <c r="C33" s="542">
        <v>3403</v>
      </c>
      <c r="D33" s="542">
        <v>2056.8000000000002</v>
      </c>
      <c r="E33" s="542">
        <v>1619</v>
      </c>
      <c r="F33" s="542">
        <v>954.69</v>
      </c>
      <c r="G33" s="274">
        <v>159</v>
      </c>
      <c r="H33" s="542">
        <v>132.38999999999999</v>
      </c>
      <c r="I33" s="542">
        <v>124</v>
      </c>
      <c r="J33" s="542">
        <v>1037.67</v>
      </c>
      <c r="K33" s="9"/>
    </row>
    <row r="34" spans="1:13" ht="14.25">
      <c r="A34" s="433">
        <v>23</v>
      </c>
      <c r="B34" s="562" t="s">
        <v>927</v>
      </c>
      <c r="C34" s="542">
        <v>2253</v>
      </c>
      <c r="D34" s="542">
        <v>1352</v>
      </c>
      <c r="E34" s="542">
        <v>876</v>
      </c>
      <c r="F34" s="542">
        <v>572.20000000000005</v>
      </c>
      <c r="G34" s="274">
        <v>244</v>
      </c>
      <c r="H34" s="542">
        <v>207.3</v>
      </c>
      <c r="I34" s="542">
        <v>90</v>
      </c>
      <c r="J34" s="542">
        <v>721.43</v>
      </c>
      <c r="K34" s="9"/>
    </row>
    <row r="35" spans="1:13" ht="14.25">
      <c r="A35" s="433">
        <v>24</v>
      </c>
      <c r="B35" s="406" t="s">
        <v>928</v>
      </c>
      <c r="C35" s="542">
        <v>1824.0000000000002</v>
      </c>
      <c r="D35" s="542">
        <v>1094.4000000000001</v>
      </c>
      <c r="E35" s="542">
        <v>728</v>
      </c>
      <c r="F35" s="542">
        <v>436.8</v>
      </c>
      <c r="G35" s="542">
        <v>0</v>
      </c>
      <c r="H35" s="542">
        <v>0</v>
      </c>
      <c r="I35" s="542">
        <v>84</v>
      </c>
      <c r="J35" s="542">
        <v>733.53</v>
      </c>
      <c r="K35" s="9"/>
    </row>
    <row r="36" spans="1:13" ht="14.25">
      <c r="A36" s="433">
        <v>25</v>
      </c>
      <c r="B36" s="406" t="s">
        <v>929</v>
      </c>
      <c r="C36" s="542">
        <v>3690</v>
      </c>
      <c r="D36" s="542">
        <v>2220.6</v>
      </c>
      <c r="E36" s="542">
        <v>3010</v>
      </c>
      <c r="F36" s="542">
        <v>1582.08</v>
      </c>
      <c r="G36" s="542">
        <v>42</v>
      </c>
      <c r="H36" s="542">
        <v>30.24</v>
      </c>
      <c r="I36" s="542">
        <v>0</v>
      </c>
      <c r="J36" s="542">
        <v>262.01</v>
      </c>
      <c r="K36" s="9"/>
    </row>
    <row r="37" spans="1:13" ht="14.25">
      <c r="A37" s="433">
        <v>26</v>
      </c>
      <c r="B37" s="562" t="s">
        <v>930</v>
      </c>
      <c r="C37" s="542">
        <v>2342</v>
      </c>
      <c r="D37" s="542">
        <v>1405.2</v>
      </c>
      <c r="E37" s="542">
        <v>2392</v>
      </c>
      <c r="F37" s="542">
        <v>1435.2</v>
      </c>
      <c r="G37" s="274">
        <v>20</v>
      </c>
      <c r="H37" s="542">
        <v>18</v>
      </c>
      <c r="I37" s="274">
        <v>20</v>
      </c>
      <c r="J37" s="542">
        <v>0</v>
      </c>
      <c r="K37" s="9"/>
    </row>
    <row r="38" spans="1:13" ht="14.25">
      <c r="A38" s="433">
        <v>27</v>
      </c>
      <c r="B38" s="562" t="s">
        <v>931</v>
      </c>
      <c r="C38" s="542">
        <v>641</v>
      </c>
      <c r="D38" s="542">
        <v>424.5</v>
      </c>
      <c r="E38" s="542">
        <v>1316</v>
      </c>
      <c r="F38" s="542">
        <v>1184.4000000000001</v>
      </c>
      <c r="G38" s="274">
        <v>1316</v>
      </c>
      <c r="H38" s="542">
        <v>1184.4000000000001</v>
      </c>
      <c r="I38" s="274">
        <v>15</v>
      </c>
      <c r="J38" s="542">
        <v>135.1</v>
      </c>
      <c r="K38" s="9"/>
    </row>
    <row r="39" spans="1:13" ht="14.25">
      <c r="A39" s="433">
        <v>28</v>
      </c>
      <c r="B39" s="562" t="s">
        <v>932</v>
      </c>
      <c r="C39" s="542">
        <v>1994</v>
      </c>
      <c r="D39" s="542">
        <v>1222.6500000000001</v>
      </c>
      <c r="E39" s="542">
        <v>904</v>
      </c>
      <c r="F39" s="542">
        <v>767.49</v>
      </c>
      <c r="G39" s="542">
        <v>0</v>
      </c>
      <c r="H39" s="542">
        <v>0</v>
      </c>
      <c r="I39" s="274">
        <v>123</v>
      </c>
      <c r="J39" s="542">
        <v>239.46</v>
      </c>
      <c r="K39" s="9"/>
    </row>
    <row r="40" spans="1:13" ht="14.25">
      <c r="A40" s="433">
        <v>29</v>
      </c>
      <c r="B40" s="562" t="s">
        <v>933</v>
      </c>
      <c r="C40" s="542">
        <v>1492</v>
      </c>
      <c r="D40" s="542">
        <v>895.2</v>
      </c>
      <c r="E40" s="542">
        <v>712</v>
      </c>
      <c r="F40" s="542">
        <v>575.1</v>
      </c>
      <c r="G40" s="542">
        <v>0</v>
      </c>
      <c r="H40" s="542">
        <v>0</v>
      </c>
      <c r="I40" s="274">
        <v>76</v>
      </c>
      <c r="J40" s="542">
        <v>216</v>
      </c>
      <c r="K40" s="9"/>
    </row>
    <row r="41" spans="1:13" ht="14.25">
      <c r="A41" s="433">
        <v>30</v>
      </c>
      <c r="B41" s="562" t="s">
        <v>934</v>
      </c>
      <c r="C41" s="542">
        <v>2801</v>
      </c>
      <c r="D41" s="542">
        <v>1819.05</v>
      </c>
      <c r="E41" s="542">
        <v>981</v>
      </c>
      <c r="F41" s="542">
        <v>803.1</v>
      </c>
      <c r="G41" s="274">
        <v>138</v>
      </c>
      <c r="H41" s="542">
        <v>123.9</v>
      </c>
      <c r="I41" s="274">
        <v>41</v>
      </c>
      <c r="J41" s="542" t="s">
        <v>7</v>
      </c>
      <c r="K41" s="9"/>
    </row>
    <row r="42" spans="1:13" ht="14.25">
      <c r="A42" s="433">
        <v>31</v>
      </c>
      <c r="B42" s="406" t="s">
        <v>935</v>
      </c>
      <c r="C42" s="542">
        <v>1489</v>
      </c>
      <c r="D42" s="542">
        <v>893.4</v>
      </c>
      <c r="E42" s="542">
        <v>736</v>
      </c>
      <c r="F42" s="542">
        <v>736</v>
      </c>
      <c r="G42" s="542">
        <v>0</v>
      </c>
      <c r="H42" s="542">
        <v>0</v>
      </c>
      <c r="I42" s="274">
        <v>190</v>
      </c>
      <c r="J42" s="542">
        <v>0</v>
      </c>
      <c r="K42" s="9"/>
    </row>
    <row r="43" spans="1:13" ht="14.25">
      <c r="A43" s="433">
        <v>32</v>
      </c>
      <c r="B43" s="562" t="s">
        <v>936</v>
      </c>
      <c r="C43" s="542">
        <v>1857</v>
      </c>
      <c r="D43" s="542">
        <v>1148.0999999999999</v>
      </c>
      <c r="E43" s="542">
        <v>1573</v>
      </c>
      <c r="F43" s="542">
        <v>1175.4000000000001</v>
      </c>
      <c r="G43" s="542">
        <v>39</v>
      </c>
      <c r="H43" s="542">
        <v>29.4</v>
      </c>
      <c r="I43" s="274">
        <v>109</v>
      </c>
      <c r="J43" s="542">
        <v>20.79</v>
      </c>
      <c r="K43" s="9"/>
      <c r="M43">
        <v>57119</v>
      </c>
    </row>
    <row r="44" spans="1:13" ht="14.25">
      <c r="A44" s="433">
        <v>33</v>
      </c>
      <c r="B44" s="562" t="s">
        <v>937</v>
      </c>
      <c r="C44" s="542">
        <v>4235</v>
      </c>
      <c r="D44" s="542">
        <v>2615.7600000000002</v>
      </c>
      <c r="E44" s="542">
        <v>3985</v>
      </c>
      <c r="F44" s="542">
        <v>2840.58</v>
      </c>
      <c r="G44" s="542">
        <v>0</v>
      </c>
      <c r="H44" s="542">
        <v>0</v>
      </c>
      <c r="I44" s="274">
        <v>454</v>
      </c>
      <c r="J44" s="542">
        <v>107.1</v>
      </c>
      <c r="K44" s="9"/>
    </row>
    <row r="45" spans="1:13" s="12" customFormat="1">
      <c r="A45" s="3" t="s">
        <v>19</v>
      </c>
      <c r="B45" s="9"/>
      <c r="C45" s="8">
        <f>SUM(C12:C44)</f>
        <v>77298</v>
      </c>
      <c r="D45" s="8">
        <f t="shared" ref="D45" si="0">SUM(D12:D44)</f>
        <v>47135.929999999993</v>
      </c>
      <c r="E45" s="8">
        <f>SUM(E12:E44)</f>
        <v>50321</v>
      </c>
      <c r="F45" s="8">
        <f t="shared" ref="F45:J45" si="1">SUM(F12:F44)</f>
        <v>32103.130000000005</v>
      </c>
      <c r="G45" s="8">
        <f t="shared" si="1"/>
        <v>2711</v>
      </c>
      <c r="H45" s="8">
        <f t="shared" si="1"/>
        <v>2270.67</v>
      </c>
      <c r="I45" s="8">
        <f t="shared" si="1"/>
        <v>4067</v>
      </c>
      <c r="J45" s="409">
        <f t="shared" si="1"/>
        <v>12986.740000000002</v>
      </c>
      <c r="K45" s="9"/>
      <c r="M45" s="12">
        <v>20179</v>
      </c>
    </row>
    <row r="46" spans="1:13" s="12" customFormat="1">
      <c r="A46" s="10" t="s">
        <v>43</v>
      </c>
    </row>
    <row r="47" spans="1:13" s="12" customFormat="1">
      <c r="A47" s="555" t="s">
        <v>1002</v>
      </c>
      <c r="B47" s="30"/>
      <c r="C47" s="30"/>
      <c r="D47" s="30"/>
      <c r="E47" s="21"/>
    </row>
    <row r="48" spans="1:13" s="12" customFormat="1">
      <c r="A48" s="10"/>
    </row>
    <row r="49" spans="1:16" s="12" customFormat="1">
      <c r="A49" s="10"/>
    </row>
    <row r="50" spans="1:16" s="15" customFormat="1" ht="13.9" customHeight="1">
      <c r="B50" s="87"/>
      <c r="C50" s="87"/>
      <c r="D50" s="87"/>
      <c r="E50" s="87"/>
      <c r="F50" s="87"/>
      <c r="G50" s="87"/>
      <c r="H50" s="87"/>
      <c r="I50" s="613" t="s">
        <v>13</v>
      </c>
      <c r="J50" s="613"/>
      <c r="K50" s="87"/>
      <c r="L50" s="87"/>
      <c r="M50" s="87"/>
      <c r="N50" s="87"/>
      <c r="O50" s="87"/>
      <c r="P50" s="87"/>
    </row>
    <row r="51" spans="1:16" s="15" customFormat="1" ht="13.15" customHeight="1">
      <c r="A51" s="617" t="s">
        <v>14</v>
      </c>
      <c r="B51" s="617"/>
      <c r="C51" s="617"/>
      <c r="D51" s="617"/>
      <c r="E51" s="617"/>
      <c r="F51" s="617"/>
      <c r="G51" s="617"/>
      <c r="H51" s="617"/>
      <c r="I51" s="617"/>
      <c r="J51" s="617"/>
      <c r="K51" s="87"/>
      <c r="L51" s="87"/>
      <c r="M51" s="87"/>
      <c r="N51" s="87"/>
      <c r="O51" s="87"/>
      <c r="P51" s="87"/>
    </row>
    <row r="52" spans="1:16" s="15" customFormat="1" ht="13.15" customHeight="1">
      <c r="A52" s="617" t="s">
        <v>20</v>
      </c>
      <c r="B52" s="617"/>
      <c r="C52" s="617"/>
      <c r="D52" s="617"/>
      <c r="E52" s="617"/>
      <c r="F52" s="617"/>
      <c r="G52" s="617"/>
      <c r="H52" s="617"/>
      <c r="I52" s="617"/>
      <c r="J52" s="617"/>
      <c r="K52" s="87"/>
      <c r="L52" s="87"/>
      <c r="M52" s="87"/>
      <c r="N52" s="87"/>
      <c r="O52" s="87"/>
      <c r="P52" s="87"/>
    </row>
    <row r="53" spans="1:16" s="15" customFormat="1">
      <c r="A53" s="14" t="s">
        <v>23</v>
      </c>
      <c r="B53" s="14"/>
      <c r="C53" s="14"/>
      <c r="D53" s="14"/>
      <c r="E53" s="14"/>
      <c r="F53" s="14"/>
      <c r="H53" s="601" t="s">
        <v>24</v>
      </c>
      <c r="I53" s="601"/>
    </row>
    <row r="54" spans="1:16" s="15" customFormat="1">
      <c r="A54" s="14"/>
    </row>
    <row r="55" spans="1:16">
      <c r="A55" s="689"/>
      <c r="B55" s="689"/>
      <c r="C55" s="689"/>
      <c r="D55" s="689"/>
      <c r="E55" s="689"/>
      <c r="F55" s="689"/>
      <c r="G55" s="689"/>
      <c r="H55" s="689"/>
      <c r="I55" s="689"/>
      <c r="J55" s="689"/>
    </row>
  </sheetData>
  <mergeCells count="21">
    <mergeCell ref="I1:J1"/>
    <mergeCell ref="A51:J51"/>
    <mergeCell ref="G9:H9"/>
    <mergeCell ref="I9:J9"/>
    <mergeCell ref="D1:E1"/>
    <mergeCell ref="A9:A10"/>
    <mergeCell ref="A2:J2"/>
    <mergeCell ref="A55:J55"/>
    <mergeCell ref="E9:F9"/>
    <mergeCell ref="C9:D9"/>
    <mergeCell ref="H53:I53"/>
    <mergeCell ref="A52:J52"/>
    <mergeCell ref="K9:K10"/>
    <mergeCell ref="C8:J8"/>
    <mergeCell ref="E7:H7"/>
    <mergeCell ref="A3:J3"/>
    <mergeCell ref="I50:J50"/>
    <mergeCell ref="I7:K7"/>
    <mergeCell ref="A7:B7"/>
    <mergeCell ref="A5:K5"/>
    <mergeCell ref="B9:B10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3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4"/>
  <sheetViews>
    <sheetView topLeftCell="A16" zoomScaleSheetLayoutView="90" workbookViewId="0">
      <selection activeCell="C31" sqref="C31"/>
    </sheetView>
  </sheetViews>
  <sheetFormatPr defaultRowHeight="12.75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>
      <c r="D1" s="601"/>
      <c r="E1" s="601"/>
      <c r="H1" s="42"/>
      <c r="J1" s="688" t="s">
        <v>71</v>
      </c>
      <c r="K1" s="688"/>
    </row>
    <row r="2" spans="1:19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</row>
    <row r="3" spans="1:19" ht="18">
      <c r="A3" s="706" t="s">
        <v>753</v>
      </c>
      <c r="B3" s="706"/>
      <c r="C3" s="706"/>
      <c r="D3" s="706"/>
      <c r="E3" s="706"/>
      <c r="F3" s="706"/>
      <c r="G3" s="706"/>
      <c r="H3" s="706"/>
      <c r="I3" s="706"/>
      <c r="J3" s="706"/>
    </row>
    <row r="4" spans="1:19" ht="10.5" customHeight="1"/>
    <row r="5" spans="1:19" s="15" customFormat="1" ht="15.75" customHeight="1">
      <c r="A5" s="769" t="s">
        <v>442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</row>
    <row r="6" spans="1:19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9" s="15" customFormat="1">
      <c r="A7" s="600" t="s">
        <v>948</v>
      </c>
      <c r="B7" s="600"/>
      <c r="I7" s="730" t="s">
        <v>966</v>
      </c>
      <c r="J7" s="730"/>
      <c r="K7" s="730"/>
    </row>
    <row r="8" spans="1:19" s="13" customFormat="1" ht="15.75" hidden="1">
      <c r="C8" s="694" t="s">
        <v>16</v>
      </c>
      <c r="D8" s="694"/>
      <c r="E8" s="694"/>
      <c r="F8" s="694"/>
      <c r="G8" s="694"/>
      <c r="H8" s="694"/>
      <c r="I8" s="694"/>
      <c r="J8" s="694"/>
    </row>
    <row r="9" spans="1:19" ht="30" customHeight="1">
      <c r="A9" s="686" t="s">
        <v>26</v>
      </c>
      <c r="B9" s="686" t="s">
        <v>39</v>
      </c>
      <c r="C9" s="579" t="s">
        <v>869</v>
      </c>
      <c r="D9" s="580"/>
      <c r="E9" s="579" t="s">
        <v>481</v>
      </c>
      <c r="F9" s="580"/>
      <c r="G9" s="579" t="s">
        <v>41</v>
      </c>
      <c r="H9" s="580"/>
      <c r="I9" s="594" t="s">
        <v>109</v>
      </c>
      <c r="J9" s="594"/>
      <c r="K9" s="686" t="s">
        <v>519</v>
      </c>
      <c r="R9" s="9"/>
      <c r="S9" s="12"/>
    </row>
    <row r="10" spans="1:19" s="14" customFormat="1" ht="46.5" customHeight="1">
      <c r="A10" s="687"/>
      <c r="B10" s="687"/>
      <c r="C10" s="5" t="s">
        <v>42</v>
      </c>
      <c r="D10" s="5" t="s">
        <v>108</v>
      </c>
      <c r="E10" s="5" t="s">
        <v>42</v>
      </c>
      <c r="F10" s="5" t="s">
        <v>108</v>
      </c>
      <c r="G10" s="5" t="s">
        <v>42</v>
      </c>
      <c r="H10" s="5" t="s">
        <v>108</v>
      </c>
      <c r="I10" s="5" t="s">
        <v>138</v>
      </c>
      <c r="J10" s="5" t="s">
        <v>139</v>
      </c>
      <c r="K10" s="687"/>
    </row>
    <row r="11" spans="1:19">
      <c r="A11" s="156">
        <v>1</v>
      </c>
      <c r="B11" s="156">
        <v>2</v>
      </c>
      <c r="C11" s="156">
        <v>3</v>
      </c>
      <c r="D11" s="156">
        <v>4</v>
      </c>
      <c r="E11" s="156">
        <v>5</v>
      </c>
      <c r="F11" s="156">
        <v>6</v>
      </c>
      <c r="G11" s="156">
        <v>7</v>
      </c>
      <c r="H11" s="156">
        <v>8</v>
      </c>
      <c r="I11" s="156">
        <v>9</v>
      </c>
      <c r="J11" s="156">
        <v>10</v>
      </c>
      <c r="K11" s="156">
        <v>11</v>
      </c>
    </row>
    <row r="12" spans="1:19" ht="14.25">
      <c r="A12" s="8">
        <v>1</v>
      </c>
      <c r="B12" s="406" t="s">
        <v>905</v>
      </c>
      <c r="C12" s="8">
        <v>3137</v>
      </c>
      <c r="D12" s="8">
        <v>156.85000000000002</v>
      </c>
      <c r="E12" s="8">
        <v>3137</v>
      </c>
      <c r="F12" s="8">
        <v>156.85000000000002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9" ht="14.25">
      <c r="A13" s="8">
        <v>2</v>
      </c>
      <c r="B13" s="406" t="s">
        <v>906</v>
      </c>
      <c r="C13" s="8">
        <v>3519</v>
      </c>
      <c r="D13" s="8">
        <v>175.95000000000002</v>
      </c>
      <c r="E13" s="8">
        <v>3519</v>
      </c>
      <c r="F13" s="8">
        <v>175.95000000000002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9" ht="14.25">
      <c r="A14" s="8">
        <v>3</v>
      </c>
      <c r="B14" s="406" t="s">
        <v>907</v>
      </c>
      <c r="C14" s="8">
        <v>2979</v>
      </c>
      <c r="D14" s="8">
        <v>148.95000000000002</v>
      </c>
      <c r="E14" s="8">
        <v>2979</v>
      </c>
      <c r="F14" s="8">
        <v>148.95000000000002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9" ht="14.25">
      <c r="A15" s="8">
        <v>4</v>
      </c>
      <c r="B15" s="406" t="s">
        <v>908</v>
      </c>
      <c r="C15" s="8">
        <v>1544</v>
      </c>
      <c r="D15" s="8">
        <v>77.2</v>
      </c>
      <c r="E15" s="8">
        <v>1544</v>
      </c>
      <c r="F15" s="8">
        <v>77.2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9" ht="14.25">
      <c r="A16" s="8">
        <v>5</v>
      </c>
      <c r="B16" s="406" t="s">
        <v>909</v>
      </c>
      <c r="C16" s="8">
        <v>6765</v>
      </c>
      <c r="D16" s="8">
        <v>338.25</v>
      </c>
      <c r="E16" s="8">
        <v>6765</v>
      </c>
      <c r="F16" s="8">
        <v>338.25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4.25">
      <c r="A17" s="8">
        <v>6</v>
      </c>
      <c r="B17" s="406" t="s">
        <v>910</v>
      </c>
      <c r="C17" s="8">
        <v>2548</v>
      </c>
      <c r="D17" s="8">
        <v>127.4</v>
      </c>
      <c r="E17" s="8">
        <v>2548</v>
      </c>
      <c r="F17" s="8">
        <v>127.4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4.25">
      <c r="A18" s="8">
        <v>7</v>
      </c>
      <c r="B18" s="406" t="s">
        <v>911</v>
      </c>
      <c r="C18" s="8">
        <v>5431</v>
      </c>
      <c r="D18" s="8">
        <v>271.55</v>
      </c>
      <c r="E18" s="8">
        <v>5431</v>
      </c>
      <c r="F18" s="8">
        <v>271.55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4.25">
      <c r="A19" s="8">
        <v>8</v>
      </c>
      <c r="B19" s="406" t="s">
        <v>912</v>
      </c>
      <c r="C19" s="8">
        <v>2739</v>
      </c>
      <c r="D19" s="8">
        <v>136.95000000000002</v>
      </c>
      <c r="E19" s="8">
        <v>2739</v>
      </c>
      <c r="F19" s="8">
        <v>136.95000000000002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4.25">
      <c r="A20" s="8">
        <v>9</v>
      </c>
      <c r="B20" s="406" t="s">
        <v>913</v>
      </c>
      <c r="C20" s="8">
        <v>1631</v>
      </c>
      <c r="D20" s="8">
        <v>81.550000000000011</v>
      </c>
      <c r="E20" s="8">
        <v>1631</v>
      </c>
      <c r="F20" s="8">
        <v>81.550000000000011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4.25">
      <c r="A21" s="8">
        <v>10</v>
      </c>
      <c r="B21" s="406" t="s">
        <v>914</v>
      </c>
      <c r="C21" s="8">
        <v>3055</v>
      </c>
      <c r="D21" s="8">
        <v>152.75</v>
      </c>
      <c r="E21" s="8">
        <v>3055</v>
      </c>
      <c r="F21" s="8">
        <v>152.75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4.25">
      <c r="A22" s="8">
        <v>11</v>
      </c>
      <c r="B22" s="406" t="s">
        <v>915</v>
      </c>
      <c r="C22" s="8">
        <v>2254</v>
      </c>
      <c r="D22" s="8">
        <v>112.7</v>
      </c>
      <c r="E22" s="8">
        <v>2254</v>
      </c>
      <c r="F22" s="8">
        <v>112.7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4.25">
      <c r="A23" s="8">
        <v>12</v>
      </c>
      <c r="B23" s="406" t="s">
        <v>916</v>
      </c>
      <c r="C23" s="8">
        <v>1718</v>
      </c>
      <c r="D23" s="8">
        <v>85.9</v>
      </c>
      <c r="E23" s="8">
        <v>1718</v>
      </c>
      <c r="F23" s="8">
        <v>85.9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4.25">
      <c r="A24" s="8">
        <v>13</v>
      </c>
      <c r="B24" s="406" t="s">
        <v>917</v>
      </c>
      <c r="C24" s="8">
        <v>1792</v>
      </c>
      <c r="D24" s="8">
        <v>89.600000000000009</v>
      </c>
      <c r="E24" s="8">
        <v>1792</v>
      </c>
      <c r="F24" s="8">
        <v>89.600000000000009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4.25">
      <c r="A25" s="8">
        <v>14</v>
      </c>
      <c r="B25" s="406" t="s">
        <v>918</v>
      </c>
      <c r="C25" s="8">
        <v>2733</v>
      </c>
      <c r="D25" s="8">
        <v>136.65</v>
      </c>
      <c r="E25" s="8">
        <v>2733</v>
      </c>
      <c r="F25" s="8">
        <v>136.65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4.25">
      <c r="A26" s="8">
        <v>15</v>
      </c>
      <c r="B26" s="406" t="s">
        <v>919</v>
      </c>
      <c r="C26" s="8">
        <v>2646</v>
      </c>
      <c r="D26" s="8">
        <v>132.30000000000001</v>
      </c>
      <c r="E26" s="8">
        <v>2646</v>
      </c>
      <c r="F26" s="8">
        <v>132.30000000000001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4.25">
      <c r="A27" s="8">
        <v>16</v>
      </c>
      <c r="B27" s="406" t="s">
        <v>920</v>
      </c>
      <c r="C27" s="8">
        <v>1513</v>
      </c>
      <c r="D27" s="8">
        <v>75.650000000000006</v>
      </c>
      <c r="E27" s="8">
        <v>1513</v>
      </c>
      <c r="F27" s="8">
        <v>75.650000000000006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4.25">
      <c r="A28" s="8">
        <v>17</v>
      </c>
      <c r="B28" s="406" t="s">
        <v>921</v>
      </c>
      <c r="C28" s="8">
        <v>4413</v>
      </c>
      <c r="D28" s="8">
        <v>220.65</v>
      </c>
      <c r="E28" s="8">
        <v>4413</v>
      </c>
      <c r="F28" s="8">
        <v>220.65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4.25">
      <c r="A29" s="8">
        <v>18</v>
      </c>
      <c r="B29" s="406" t="s">
        <v>922</v>
      </c>
      <c r="C29" s="8">
        <v>2079</v>
      </c>
      <c r="D29" s="8">
        <v>103.95</v>
      </c>
      <c r="E29" s="8">
        <v>2079</v>
      </c>
      <c r="F29" s="8">
        <v>103.95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4.25">
      <c r="A30" s="8">
        <v>19</v>
      </c>
      <c r="B30" s="406" t="s">
        <v>923</v>
      </c>
      <c r="C30" s="8">
        <v>2595</v>
      </c>
      <c r="D30" s="8">
        <v>129.75</v>
      </c>
      <c r="E30" s="8">
        <v>2595</v>
      </c>
      <c r="F30" s="8">
        <v>129.75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4.25">
      <c r="A31" s="8">
        <v>20</v>
      </c>
      <c r="B31" s="406" t="s">
        <v>924</v>
      </c>
      <c r="C31" s="8">
        <v>2317</v>
      </c>
      <c r="D31" s="8">
        <v>115.85000000000001</v>
      </c>
      <c r="E31" s="8">
        <v>2317</v>
      </c>
      <c r="F31" s="8">
        <v>115.85000000000001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4.25">
      <c r="A32" s="8">
        <v>21</v>
      </c>
      <c r="B32" s="406" t="s">
        <v>925</v>
      </c>
      <c r="C32" s="8">
        <v>2252</v>
      </c>
      <c r="D32" s="8">
        <v>112.60000000000001</v>
      </c>
      <c r="E32" s="8">
        <v>2252</v>
      </c>
      <c r="F32" s="8">
        <v>112.60000000000001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4.25">
      <c r="A33" s="8">
        <v>22</v>
      </c>
      <c r="B33" s="406" t="s">
        <v>926</v>
      </c>
      <c r="C33" s="8">
        <v>3722</v>
      </c>
      <c r="D33" s="8">
        <v>186.10000000000002</v>
      </c>
      <c r="E33" s="8">
        <v>3722</v>
      </c>
      <c r="F33" s="8">
        <v>186.10000000000002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 ht="14.25">
      <c r="A34" s="8">
        <v>23</v>
      </c>
      <c r="B34" s="406" t="s">
        <v>927</v>
      </c>
      <c r="C34" s="8">
        <v>2180</v>
      </c>
      <c r="D34" s="8">
        <v>109</v>
      </c>
      <c r="E34" s="8">
        <v>2180</v>
      </c>
      <c r="F34" s="8">
        <v>109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14.25">
      <c r="A35" s="8">
        <v>24</v>
      </c>
      <c r="B35" s="406" t="s">
        <v>928</v>
      </c>
      <c r="C35" s="8">
        <v>1869</v>
      </c>
      <c r="D35" s="8">
        <v>93.45</v>
      </c>
      <c r="E35" s="8">
        <v>1869</v>
      </c>
      <c r="F35" s="8">
        <v>93.45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ht="14.25">
      <c r="A36" s="8">
        <v>25</v>
      </c>
      <c r="B36" s="406" t="s">
        <v>929</v>
      </c>
      <c r="C36" s="8">
        <v>3907</v>
      </c>
      <c r="D36" s="8">
        <v>195.35000000000002</v>
      </c>
      <c r="E36" s="8">
        <v>3907</v>
      </c>
      <c r="F36" s="8">
        <v>195.35000000000002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14.25">
      <c r="A37" s="8">
        <v>26</v>
      </c>
      <c r="B37" s="406" t="s">
        <v>930</v>
      </c>
      <c r="C37" s="8">
        <v>2125</v>
      </c>
      <c r="D37" s="8">
        <v>106.25</v>
      </c>
      <c r="E37" s="8">
        <v>2125</v>
      </c>
      <c r="F37" s="8">
        <v>106.25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 ht="14.25">
      <c r="A38" s="8">
        <v>27</v>
      </c>
      <c r="B38" s="406" t="s">
        <v>931</v>
      </c>
      <c r="C38" s="8">
        <v>344</v>
      </c>
      <c r="D38" s="8">
        <v>17.2</v>
      </c>
      <c r="E38" s="8">
        <v>344</v>
      </c>
      <c r="F38" s="8">
        <v>17.2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 ht="14.25">
      <c r="A39" s="8">
        <v>28</v>
      </c>
      <c r="B39" s="406" t="s">
        <v>932</v>
      </c>
      <c r="C39" s="8">
        <v>2102</v>
      </c>
      <c r="D39" s="8">
        <v>105.10000000000001</v>
      </c>
      <c r="E39" s="8">
        <v>2102</v>
      </c>
      <c r="F39" s="8">
        <v>105.10000000000001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ht="14.25">
      <c r="A40" s="8">
        <v>29</v>
      </c>
      <c r="B40" s="406" t="s">
        <v>933</v>
      </c>
      <c r="C40" s="8">
        <v>1543</v>
      </c>
      <c r="D40" s="8">
        <v>77.150000000000006</v>
      </c>
      <c r="E40" s="8">
        <v>1543</v>
      </c>
      <c r="F40" s="8">
        <v>77.150000000000006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1" ht="14.25">
      <c r="A41" s="8">
        <v>30</v>
      </c>
      <c r="B41" s="406" t="s">
        <v>934</v>
      </c>
      <c r="C41" s="8">
        <v>2591</v>
      </c>
      <c r="D41" s="8">
        <v>129.55000000000001</v>
      </c>
      <c r="E41" s="8">
        <v>2591</v>
      </c>
      <c r="F41" s="8">
        <v>129.55000000000001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 ht="14.25">
      <c r="A42" s="8">
        <v>31</v>
      </c>
      <c r="B42" s="406" t="s">
        <v>935</v>
      </c>
      <c r="C42" s="8">
        <v>1245</v>
      </c>
      <c r="D42" s="8">
        <v>62.25</v>
      </c>
      <c r="E42" s="8">
        <v>1245</v>
      </c>
      <c r="F42" s="8">
        <v>62.25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14.25">
      <c r="A43" s="8">
        <v>32</v>
      </c>
      <c r="B43" s="406" t="s">
        <v>936</v>
      </c>
      <c r="C43" s="8">
        <v>2176</v>
      </c>
      <c r="D43" s="8">
        <v>108.80000000000001</v>
      </c>
      <c r="E43" s="8">
        <v>2176</v>
      </c>
      <c r="F43" s="8">
        <v>108.80000000000001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1" s="12" customFormat="1" ht="14.25">
      <c r="A44" s="8">
        <v>33</v>
      </c>
      <c r="B44" s="406" t="s">
        <v>937</v>
      </c>
      <c r="C44" s="8">
        <v>4984</v>
      </c>
      <c r="D44" s="8">
        <v>249.20000000000002</v>
      </c>
      <c r="E44" s="8">
        <v>4984</v>
      </c>
      <c r="F44" s="8">
        <v>249.20000000000002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1" s="12" customFormat="1">
      <c r="A45" s="3" t="s">
        <v>19</v>
      </c>
      <c r="B45" s="9"/>
      <c r="C45" s="8">
        <v>88448</v>
      </c>
      <c r="D45" s="8">
        <v>4422.3999999999996</v>
      </c>
      <c r="E45" s="8">
        <v>88448</v>
      </c>
      <c r="F45" s="8">
        <v>4422.3999999999996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s="12" customFormat="1"/>
    <row r="47" spans="1:11" s="12" customFormat="1">
      <c r="A47" s="10" t="s">
        <v>43</v>
      </c>
    </row>
    <row r="48" spans="1:11" ht="15.75" customHeight="1">
      <c r="C48" s="690"/>
      <c r="D48" s="690"/>
      <c r="E48" s="690"/>
      <c r="F48" s="690"/>
    </row>
    <row r="49" spans="1:16" s="15" customFormat="1" ht="13.9" customHeight="1">
      <c r="B49" s="87"/>
      <c r="C49" s="87"/>
      <c r="D49" s="87"/>
      <c r="E49" s="87"/>
      <c r="F49" s="87"/>
      <c r="G49" s="87"/>
      <c r="H49" s="87"/>
      <c r="I49" s="613" t="s">
        <v>13</v>
      </c>
      <c r="J49" s="613"/>
      <c r="K49" s="87"/>
      <c r="L49" s="87"/>
      <c r="M49" s="87"/>
      <c r="N49" s="87"/>
      <c r="O49" s="87"/>
      <c r="P49" s="87"/>
    </row>
    <row r="50" spans="1:16" s="15" customFormat="1" ht="13.15" customHeight="1">
      <c r="A50" s="617" t="s">
        <v>14</v>
      </c>
      <c r="B50" s="617"/>
      <c r="C50" s="617"/>
      <c r="D50" s="617"/>
      <c r="E50" s="617"/>
      <c r="F50" s="617"/>
      <c r="G50" s="617"/>
      <c r="H50" s="617"/>
      <c r="I50" s="617"/>
      <c r="J50" s="617"/>
      <c r="K50" s="87"/>
      <c r="L50" s="87"/>
      <c r="M50" s="87"/>
      <c r="N50" s="87"/>
      <c r="O50" s="87"/>
      <c r="P50" s="87"/>
    </row>
    <row r="51" spans="1:16" s="15" customFormat="1" ht="13.15" customHeight="1">
      <c r="A51" s="617" t="s">
        <v>20</v>
      </c>
      <c r="B51" s="617"/>
      <c r="C51" s="617"/>
      <c r="D51" s="617"/>
      <c r="E51" s="617"/>
      <c r="F51" s="617"/>
      <c r="G51" s="617"/>
      <c r="H51" s="617"/>
      <c r="I51" s="617"/>
      <c r="J51" s="617"/>
      <c r="K51" s="87"/>
      <c r="L51" s="87"/>
      <c r="M51" s="87"/>
      <c r="N51" s="87"/>
      <c r="O51" s="87"/>
      <c r="P51" s="87"/>
    </row>
    <row r="52" spans="1:16" s="15" customFormat="1">
      <c r="A52" s="14" t="s">
        <v>23</v>
      </c>
      <c r="B52" s="14"/>
      <c r="C52" s="14"/>
      <c r="D52" s="14"/>
      <c r="E52" s="14"/>
      <c r="F52" s="14"/>
      <c r="H52" s="601" t="s">
        <v>24</v>
      </c>
      <c r="I52" s="601"/>
    </row>
    <row r="53" spans="1:16" s="15" customFormat="1">
      <c r="A53" s="14"/>
    </row>
    <row r="54" spans="1:16">
      <c r="A54" s="689"/>
      <c r="B54" s="689"/>
      <c r="C54" s="689"/>
      <c r="D54" s="689"/>
      <c r="E54" s="689"/>
      <c r="F54" s="689"/>
      <c r="G54" s="689"/>
      <c r="H54" s="689"/>
      <c r="I54" s="689"/>
      <c r="J54" s="689"/>
    </row>
  </sheetData>
  <mergeCells count="21">
    <mergeCell ref="J1:K1"/>
    <mergeCell ref="I9:J9"/>
    <mergeCell ref="D1:E1"/>
    <mergeCell ref="A2:J2"/>
    <mergeCell ref="A3:J3"/>
    <mergeCell ref="C9:D9"/>
    <mergeCell ref="A5:L5"/>
    <mergeCell ref="K9:K10"/>
    <mergeCell ref="A7:B7"/>
    <mergeCell ref="A54:J54"/>
    <mergeCell ref="A50:J50"/>
    <mergeCell ref="I7:K7"/>
    <mergeCell ref="H52:I52"/>
    <mergeCell ref="C8:J8"/>
    <mergeCell ref="A9:A10"/>
    <mergeCell ref="I49:J49"/>
    <mergeCell ref="B9:B10"/>
    <mergeCell ref="E9:F9"/>
    <mergeCell ref="G9:H9"/>
    <mergeCell ref="A51:J51"/>
    <mergeCell ref="C48:F48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4"/>
  <sheetViews>
    <sheetView zoomScaleSheetLayoutView="90" workbookViewId="0">
      <selection activeCell="C31" sqref="C31"/>
    </sheetView>
  </sheetViews>
  <sheetFormatPr defaultRowHeight="12.75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>
      <c r="D1" s="601"/>
      <c r="E1" s="601"/>
      <c r="H1" s="42"/>
      <c r="J1" s="688" t="s">
        <v>482</v>
      </c>
      <c r="K1" s="688"/>
    </row>
    <row r="2" spans="1:19" ht="1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</row>
    <row r="3" spans="1:19" ht="18">
      <c r="A3" s="706" t="s">
        <v>753</v>
      </c>
      <c r="B3" s="706"/>
      <c r="C3" s="706"/>
      <c r="D3" s="706"/>
      <c r="E3" s="706"/>
      <c r="F3" s="706"/>
      <c r="G3" s="706"/>
      <c r="H3" s="706"/>
      <c r="I3" s="706"/>
      <c r="J3" s="706"/>
    </row>
    <row r="4" spans="1:19" ht="10.5" customHeight="1"/>
    <row r="5" spans="1:19" s="15" customFormat="1" ht="15.75" customHeight="1">
      <c r="A5" s="770" t="s">
        <v>492</v>
      </c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</row>
    <row r="6" spans="1:19" s="15" customFormat="1" ht="15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9" s="15" customFormat="1">
      <c r="A7" s="600" t="s">
        <v>948</v>
      </c>
      <c r="B7" s="600"/>
      <c r="I7" s="730" t="s">
        <v>967</v>
      </c>
      <c r="J7" s="730"/>
      <c r="K7" s="730"/>
    </row>
    <row r="8" spans="1:19" s="13" customFormat="1" ht="15.75" hidden="1">
      <c r="C8" s="694" t="s">
        <v>16</v>
      </c>
      <c r="D8" s="694"/>
      <c r="E8" s="694"/>
      <c r="F8" s="694"/>
      <c r="G8" s="694"/>
      <c r="H8" s="694"/>
      <c r="I8" s="694"/>
      <c r="J8" s="694"/>
    </row>
    <row r="9" spans="1:19" ht="31.5" customHeight="1">
      <c r="A9" s="686" t="s">
        <v>26</v>
      </c>
      <c r="B9" s="686" t="s">
        <v>39</v>
      </c>
      <c r="C9" s="579" t="s">
        <v>870</v>
      </c>
      <c r="D9" s="580"/>
      <c r="E9" s="579" t="s">
        <v>481</v>
      </c>
      <c r="F9" s="580"/>
      <c r="G9" s="579" t="s">
        <v>41</v>
      </c>
      <c r="H9" s="580"/>
      <c r="I9" s="594" t="s">
        <v>109</v>
      </c>
      <c r="J9" s="594"/>
      <c r="K9" s="686" t="s">
        <v>519</v>
      </c>
      <c r="R9" s="9"/>
      <c r="S9" s="12"/>
    </row>
    <row r="10" spans="1:19" s="14" customFormat="1" ht="46.5" customHeight="1">
      <c r="A10" s="687"/>
      <c r="B10" s="687"/>
      <c r="C10" s="5" t="s">
        <v>42</v>
      </c>
      <c r="D10" s="5" t="s">
        <v>108</v>
      </c>
      <c r="E10" s="5" t="s">
        <v>42</v>
      </c>
      <c r="F10" s="5" t="s">
        <v>108</v>
      </c>
      <c r="G10" s="5" t="s">
        <v>42</v>
      </c>
      <c r="H10" s="5" t="s">
        <v>108</v>
      </c>
      <c r="I10" s="5" t="s">
        <v>138</v>
      </c>
      <c r="J10" s="5" t="s">
        <v>139</v>
      </c>
      <c r="K10" s="687"/>
    </row>
    <row r="11" spans="1:19">
      <c r="A11" s="305">
        <v>1</v>
      </c>
      <c r="B11" s="305">
        <v>2</v>
      </c>
      <c r="C11" s="305">
        <v>3</v>
      </c>
      <c r="D11" s="305">
        <v>4</v>
      </c>
      <c r="E11" s="305">
        <v>5</v>
      </c>
      <c r="F11" s="305">
        <v>6</v>
      </c>
      <c r="G11" s="305">
        <v>7</v>
      </c>
      <c r="H11" s="305">
        <v>8</v>
      </c>
      <c r="I11" s="305">
        <v>9</v>
      </c>
      <c r="J11" s="305">
        <v>10</v>
      </c>
      <c r="K11" s="305">
        <v>11</v>
      </c>
    </row>
    <row r="12" spans="1:19" ht="14.25">
      <c r="A12" s="8">
        <v>1</v>
      </c>
      <c r="B12" s="406" t="s">
        <v>905</v>
      </c>
      <c r="C12" s="8">
        <v>813</v>
      </c>
      <c r="D12" s="8">
        <v>40.650000000000006</v>
      </c>
      <c r="E12" s="8">
        <v>813</v>
      </c>
      <c r="F12" s="8">
        <v>40.650000000000006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9" ht="14.25">
      <c r="A13" s="8">
        <v>2</v>
      </c>
      <c r="B13" s="406" t="s">
        <v>906</v>
      </c>
      <c r="C13" s="8">
        <v>2828</v>
      </c>
      <c r="D13" s="8">
        <v>141.4</v>
      </c>
      <c r="E13" s="8">
        <v>2828</v>
      </c>
      <c r="F13" s="8">
        <v>141.4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9" ht="14.25">
      <c r="A14" s="8">
        <v>3</v>
      </c>
      <c r="B14" s="406" t="s">
        <v>907</v>
      </c>
      <c r="C14" s="8">
        <v>939</v>
      </c>
      <c r="D14" s="8">
        <v>46.95</v>
      </c>
      <c r="E14" s="8">
        <v>939</v>
      </c>
      <c r="F14" s="8">
        <v>46.95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9" ht="14.25">
      <c r="A15" s="8">
        <v>4</v>
      </c>
      <c r="B15" s="406" t="s">
        <v>908</v>
      </c>
      <c r="C15" s="8">
        <v>444</v>
      </c>
      <c r="D15" s="8">
        <v>22.200000000000003</v>
      </c>
      <c r="E15" s="8">
        <v>444</v>
      </c>
      <c r="F15" s="8">
        <v>22.200000000000003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9" ht="14.25">
      <c r="A16" s="8">
        <v>5</v>
      </c>
      <c r="B16" s="406" t="s">
        <v>909</v>
      </c>
      <c r="C16" s="8">
        <v>2737</v>
      </c>
      <c r="D16" s="8">
        <v>136.85</v>
      </c>
      <c r="E16" s="8">
        <v>2737</v>
      </c>
      <c r="F16" s="8">
        <v>136.85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4.25">
      <c r="A17" s="8">
        <v>6</v>
      </c>
      <c r="B17" s="406" t="s">
        <v>910</v>
      </c>
      <c r="C17" s="8">
        <v>691</v>
      </c>
      <c r="D17" s="8">
        <v>34.550000000000004</v>
      </c>
      <c r="E17" s="8">
        <v>691</v>
      </c>
      <c r="F17" s="8">
        <v>34.550000000000004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4.25">
      <c r="A18" s="8">
        <v>7</v>
      </c>
      <c r="B18" s="406" t="s">
        <v>911</v>
      </c>
      <c r="C18" s="8">
        <v>1018</v>
      </c>
      <c r="D18" s="8">
        <v>50.900000000000006</v>
      </c>
      <c r="E18" s="8">
        <v>1018</v>
      </c>
      <c r="F18" s="8">
        <v>50.900000000000006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4.25">
      <c r="A19" s="8">
        <v>8</v>
      </c>
      <c r="B19" s="406" t="s">
        <v>912</v>
      </c>
      <c r="C19" s="8">
        <v>576</v>
      </c>
      <c r="D19" s="8">
        <v>28.8</v>
      </c>
      <c r="E19" s="8">
        <v>576</v>
      </c>
      <c r="F19" s="8">
        <v>28.8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4.25">
      <c r="A20" s="8">
        <v>9</v>
      </c>
      <c r="B20" s="406" t="s">
        <v>913</v>
      </c>
      <c r="C20" s="8">
        <v>443</v>
      </c>
      <c r="D20" s="8">
        <v>22.150000000000002</v>
      </c>
      <c r="E20" s="8">
        <v>443</v>
      </c>
      <c r="F20" s="8">
        <v>22.150000000000002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4.25">
      <c r="A21" s="8">
        <v>10</v>
      </c>
      <c r="B21" s="406" t="s">
        <v>914</v>
      </c>
      <c r="C21" s="8">
        <v>717</v>
      </c>
      <c r="D21" s="8">
        <v>35.85</v>
      </c>
      <c r="E21" s="8">
        <v>717</v>
      </c>
      <c r="F21" s="8">
        <v>35.85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4.25">
      <c r="A22" s="8">
        <v>11</v>
      </c>
      <c r="B22" s="406" t="s">
        <v>915</v>
      </c>
      <c r="C22" s="8">
        <v>1079</v>
      </c>
      <c r="D22" s="8">
        <v>53.95</v>
      </c>
      <c r="E22" s="8">
        <v>1079</v>
      </c>
      <c r="F22" s="8">
        <v>53.95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4.25">
      <c r="A23" s="8">
        <v>12</v>
      </c>
      <c r="B23" s="406" t="s">
        <v>916</v>
      </c>
      <c r="C23" s="8">
        <v>885</v>
      </c>
      <c r="D23" s="8">
        <v>44.25</v>
      </c>
      <c r="E23" s="8">
        <v>885</v>
      </c>
      <c r="F23" s="8">
        <v>44.25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4.25">
      <c r="A24" s="8">
        <v>13</v>
      </c>
      <c r="B24" s="406" t="s">
        <v>917</v>
      </c>
      <c r="C24" s="8">
        <v>506</v>
      </c>
      <c r="D24" s="8">
        <v>25.3</v>
      </c>
      <c r="E24" s="8">
        <v>506</v>
      </c>
      <c r="F24" s="8">
        <v>25.3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4.25">
      <c r="A25" s="8">
        <v>14</v>
      </c>
      <c r="B25" s="406" t="s">
        <v>918</v>
      </c>
      <c r="C25" s="8">
        <v>769</v>
      </c>
      <c r="D25" s="8">
        <v>38.450000000000003</v>
      </c>
      <c r="E25" s="8">
        <v>769</v>
      </c>
      <c r="F25" s="8">
        <v>38.450000000000003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4.25">
      <c r="A26" s="8">
        <v>15</v>
      </c>
      <c r="B26" s="406" t="s">
        <v>919</v>
      </c>
      <c r="C26" s="8">
        <v>623</v>
      </c>
      <c r="D26" s="8">
        <v>31.150000000000002</v>
      </c>
      <c r="E26" s="8">
        <v>623</v>
      </c>
      <c r="F26" s="8">
        <v>31.150000000000002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4.25">
      <c r="A27" s="8">
        <v>16</v>
      </c>
      <c r="B27" s="406" t="s">
        <v>920</v>
      </c>
      <c r="C27" s="8">
        <v>445</v>
      </c>
      <c r="D27" s="8">
        <v>22.25</v>
      </c>
      <c r="E27" s="8">
        <v>445</v>
      </c>
      <c r="F27" s="8">
        <v>22.25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4.25">
      <c r="A28" s="8">
        <v>17</v>
      </c>
      <c r="B28" s="406" t="s">
        <v>921</v>
      </c>
      <c r="C28" s="8">
        <v>1657</v>
      </c>
      <c r="D28" s="8">
        <v>82.850000000000009</v>
      </c>
      <c r="E28" s="8">
        <v>1657</v>
      </c>
      <c r="F28" s="8">
        <v>82.850000000000009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4.25">
      <c r="A29" s="8">
        <v>18</v>
      </c>
      <c r="B29" s="406" t="s">
        <v>922</v>
      </c>
      <c r="C29" s="8">
        <v>406</v>
      </c>
      <c r="D29" s="8">
        <v>20.3</v>
      </c>
      <c r="E29" s="8">
        <v>406</v>
      </c>
      <c r="F29" s="8">
        <v>20.3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4.25">
      <c r="A30" s="8">
        <v>19</v>
      </c>
      <c r="B30" s="406" t="s">
        <v>923</v>
      </c>
      <c r="C30" s="8">
        <v>1343</v>
      </c>
      <c r="D30" s="8">
        <v>67.150000000000006</v>
      </c>
      <c r="E30" s="8">
        <v>1343</v>
      </c>
      <c r="F30" s="8">
        <v>67.150000000000006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4.25">
      <c r="A31" s="8">
        <v>20</v>
      </c>
      <c r="B31" s="406" t="s">
        <v>924</v>
      </c>
      <c r="C31" s="8">
        <v>624</v>
      </c>
      <c r="D31" s="8">
        <v>31.200000000000003</v>
      </c>
      <c r="E31" s="8">
        <v>624</v>
      </c>
      <c r="F31" s="8">
        <v>31.200000000000003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4.25">
      <c r="A32" s="8">
        <v>21</v>
      </c>
      <c r="B32" s="406" t="s">
        <v>925</v>
      </c>
      <c r="C32" s="8">
        <v>525</v>
      </c>
      <c r="D32" s="8">
        <v>26.25</v>
      </c>
      <c r="E32" s="8">
        <v>525</v>
      </c>
      <c r="F32" s="8">
        <v>26.25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4.25">
      <c r="A33" s="8">
        <v>22</v>
      </c>
      <c r="B33" s="406" t="s">
        <v>926</v>
      </c>
      <c r="C33" s="8">
        <v>1571</v>
      </c>
      <c r="D33" s="8">
        <v>78.550000000000011</v>
      </c>
      <c r="E33" s="8">
        <v>1571</v>
      </c>
      <c r="F33" s="8">
        <v>78.550000000000011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 ht="14.25">
      <c r="A34" s="8">
        <v>23</v>
      </c>
      <c r="B34" s="406" t="s">
        <v>927</v>
      </c>
      <c r="C34" s="8">
        <v>665</v>
      </c>
      <c r="D34" s="8">
        <v>33.25</v>
      </c>
      <c r="E34" s="8">
        <v>665</v>
      </c>
      <c r="F34" s="8">
        <v>33.25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14.25">
      <c r="A35" s="8">
        <v>24</v>
      </c>
      <c r="B35" s="406" t="s">
        <v>928</v>
      </c>
      <c r="C35" s="8">
        <v>437</v>
      </c>
      <c r="D35" s="8">
        <v>21.85</v>
      </c>
      <c r="E35" s="8">
        <v>437</v>
      </c>
      <c r="F35" s="8">
        <v>21.85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ht="14.25">
      <c r="A36" s="8">
        <v>25</v>
      </c>
      <c r="B36" s="406" t="s">
        <v>929</v>
      </c>
      <c r="C36" s="8">
        <v>875</v>
      </c>
      <c r="D36" s="8">
        <v>43.75</v>
      </c>
      <c r="E36" s="8">
        <v>875</v>
      </c>
      <c r="F36" s="8">
        <v>43.75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14.25">
      <c r="A37" s="8">
        <v>26</v>
      </c>
      <c r="B37" s="406" t="s">
        <v>930</v>
      </c>
      <c r="C37" s="8">
        <v>2450</v>
      </c>
      <c r="D37" s="8">
        <v>122.5</v>
      </c>
      <c r="E37" s="8">
        <v>2450</v>
      </c>
      <c r="F37" s="8">
        <v>122.5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 ht="14.25">
      <c r="A38" s="8">
        <v>27</v>
      </c>
      <c r="B38" s="406" t="s">
        <v>931</v>
      </c>
      <c r="C38" s="8">
        <v>613</v>
      </c>
      <c r="D38" s="8">
        <v>30.650000000000002</v>
      </c>
      <c r="E38" s="8">
        <v>613</v>
      </c>
      <c r="F38" s="8">
        <v>30.650000000000002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 ht="14.25">
      <c r="A39" s="8">
        <v>28</v>
      </c>
      <c r="B39" s="406" t="s">
        <v>932</v>
      </c>
      <c r="C39" s="8">
        <v>354</v>
      </c>
      <c r="D39" s="8">
        <v>17.7</v>
      </c>
      <c r="E39" s="8">
        <v>354</v>
      </c>
      <c r="F39" s="8">
        <v>17.7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ht="14.25">
      <c r="A40" s="8">
        <v>29</v>
      </c>
      <c r="B40" s="406" t="s">
        <v>933</v>
      </c>
      <c r="C40" s="8">
        <v>386</v>
      </c>
      <c r="D40" s="8">
        <v>19.3</v>
      </c>
      <c r="E40" s="8">
        <v>386</v>
      </c>
      <c r="F40" s="8">
        <v>19.3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1" ht="14.25">
      <c r="A41" s="8">
        <v>30</v>
      </c>
      <c r="B41" s="406" t="s">
        <v>934</v>
      </c>
      <c r="C41" s="8">
        <v>709</v>
      </c>
      <c r="D41" s="8">
        <v>35.450000000000003</v>
      </c>
      <c r="E41" s="8">
        <v>709</v>
      </c>
      <c r="F41" s="8">
        <v>35.450000000000003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 ht="14.25">
      <c r="A42" s="8">
        <v>31</v>
      </c>
      <c r="B42" s="406" t="s">
        <v>935</v>
      </c>
      <c r="C42" s="8">
        <v>549</v>
      </c>
      <c r="D42" s="8">
        <v>27.450000000000003</v>
      </c>
      <c r="E42" s="8">
        <v>549</v>
      </c>
      <c r="F42" s="8">
        <v>27.450000000000003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s="12" customFormat="1" ht="14.25">
      <c r="A43" s="8">
        <v>32</v>
      </c>
      <c r="B43" s="406" t="s">
        <v>936</v>
      </c>
      <c r="C43" s="8">
        <v>497</v>
      </c>
      <c r="D43" s="8">
        <v>24.85</v>
      </c>
      <c r="E43" s="8">
        <v>497</v>
      </c>
      <c r="F43" s="8">
        <v>24.85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1" s="12" customFormat="1" ht="14.25">
      <c r="A44" s="8">
        <v>33</v>
      </c>
      <c r="B44" s="406" t="s">
        <v>937</v>
      </c>
      <c r="C44" s="8">
        <v>1765</v>
      </c>
      <c r="D44" s="8">
        <v>88.25</v>
      </c>
      <c r="E44" s="8">
        <v>1765</v>
      </c>
      <c r="F44" s="8">
        <v>88.25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1" s="12" customFormat="1">
      <c r="A45" s="3" t="s">
        <v>19</v>
      </c>
      <c r="B45" s="9"/>
      <c r="C45" s="8">
        <v>30939</v>
      </c>
      <c r="D45" s="8">
        <v>1546.95</v>
      </c>
      <c r="E45" s="8">
        <v>30939</v>
      </c>
      <c r="F45" s="8">
        <v>1546.95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s="12" customFormat="1"/>
    <row r="47" spans="1:11" s="12" customFormat="1">
      <c r="A47" s="10" t="s">
        <v>43</v>
      </c>
    </row>
    <row r="48" spans="1:11" ht="15.75" customHeight="1">
      <c r="C48" s="690"/>
      <c r="D48" s="690"/>
      <c r="E48" s="690"/>
      <c r="F48" s="690"/>
    </row>
    <row r="49" spans="1:16" s="15" customFormat="1" ht="13.9" customHeight="1">
      <c r="B49" s="87"/>
      <c r="C49" s="87"/>
      <c r="D49" s="87"/>
      <c r="E49" s="87"/>
      <c r="F49" s="87"/>
      <c r="G49" s="87"/>
      <c r="H49" s="87"/>
      <c r="I49" s="613" t="s">
        <v>13</v>
      </c>
      <c r="J49" s="613"/>
      <c r="K49" s="87"/>
      <c r="L49" s="87"/>
      <c r="M49" s="87"/>
      <c r="N49" s="87"/>
      <c r="O49" s="87"/>
      <c r="P49" s="87"/>
    </row>
    <row r="50" spans="1:16" s="15" customFormat="1" ht="13.15" customHeight="1">
      <c r="A50" s="617" t="s">
        <v>14</v>
      </c>
      <c r="B50" s="617"/>
      <c r="C50" s="617"/>
      <c r="D50" s="617"/>
      <c r="E50" s="617"/>
      <c r="F50" s="617"/>
      <c r="G50" s="617"/>
      <c r="H50" s="617"/>
      <c r="I50" s="617"/>
      <c r="J50" s="617"/>
      <c r="K50" s="87"/>
      <c r="L50" s="87"/>
      <c r="M50" s="87"/>
      <c r="N50" s="87"/>
      <c r="O50" s="87"/>
      <c r="P50" s="87"/>
    </row>
    <row r="51" spans="1:16" s="15" customFormat="1" ht="13.15" customHeight="1">
      <c r="A51" s="617" t="s">
        <v>20</v>
      </c>
      <c r="B51" s="617"/>
      <c r="C51" s="617"/>
      <c r="D51" s="617"/>
      <c r="E51" s="617"/>
      <c r="F51" s="617"/>
      <c r="G51" s="617"/>
      <c r="H51" s="617"/>
      <c r="I51" s="617"/>
      <c r="J51" s="617"/>
      <c r="K51" s="87"/>
      <c r="L51" s="87"/>
      <c r="M51" s="87"/>
      <c r="N51" s="87"/>
      <c r="O51" s="87"/>
      <c r="P51" s="87"/>
    </row>
    <row r="52" spans="1:16" s="15" customFormat="1">
      <c r="A52" s="14" t="s">
        <v>23</v>
      </c>
      <c r="B52" s="14"/>
      <c r="C52" s="14"/>
      <c r="D52" s="14"/>
      <c r="E52" s="14"/>
      <c r="F52" s="14"/>
      <c r="H52" s="601" t="s">
        <v>24</v>
      </c>
      <c r="I52" s="601"/>
    </row>
    <row r="53" spans="1:16" s="15" customFormat="1">
      <c r="A53" s="14"/>
    </row>
    <row r="54" spans="1:16">
      <c r="A54" s="689"/>
      <c r="B54" s="689"/>
      <c r="C54" s="689"/>
      <c r="D54" s="689"/>
      <c r="E54" s="689"/>
      <c r="F54" s="689"/>
      <c r="G54" s="689"/>
      <c r="H54" s="689"/>
      <c r="I54" s="689"/>
      <c r="J54" s="689"/>
    </row>
  </sheetData>
  <mergeCells count="21">
    <mergeCell ref="A54:J54"/>
    <mergeCell ref="K9:K10"/>
    <mergeCell ref="C48:F48"/>
    <mergeCell ref="I49:J49"/>
    <mergeCell ref="A50:J50"/>
    <mergeCell ref="A51:J51"/>
    <mergeCell ref="H52:I52"/>
    <mergeCell ref="C8:J8"/>
    <mergeCell ref="A9:A10"/>
    <mergeCell ref="B9:B10"/>
    <mergeCell ref="C9:D9"/>
    <mergeCell ref="E9:F9"/>
    <mergeCell ref="G9:H9"/>
    <mergeCell ref="I9:J9"/>
    <mergeCell ref="A7:B7"/>
    <mergeCell ref="I7:K7"/>
    <mergeCell ref="D1:E1"/>
    <mergeCell ref="J1:K1"/>
    <mergeCell ref="A2:J2"/>
    <mergeCell ref="A3:J3"/>
    <mergeCell ref="A5:L5"/>
  </mergeCells>
  <printOptions horizontalCentered="1"/>
  <pageMargins left="1.03" right="0.70866141732283472" top="0.23622047244094491" bottom="0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57"/>
  <sheetViews>
    <sheetView zoomScale="80" zoomScaleNormal="80" zoomScaleSheetLayoutView="86" workbookViewId="0">
      <selection activeCell="Y11" sqref="Y11:Z12"/>
    </sheetView>
  </sheetViews>
  <sheetFormatPr defaultRowHeight="12.75"/>
  <cols>
    <col min="1" max="1" width="9.28515625" style="14" customWidth="1"/>
    <col min="2" max="3" width="8.5703125" style="14" customWidth="1"/>
    <col min="4" max="4" width="12" style="14" customWidth="1"/>
    <col min="5" max="5" width="8.5703125" style="14" customWidth="1"/>
    <col min="6" max="6" width="9.5703125" style="14" customWidth="1"/>
    <col min="7" max="7" width="8.5703125" style="14" customWidth="1"/>
    <col min="8" max="8" width="11.7109375" style="14" customWidth="1"/>
    <col min="9" max="15" width="8.5703125" style="14" customWidth="1"/>
    <col min="16" max="16" width="8.42578125" style="14" customWidth="1"/>
    <col min="17" max="19" width="8.5703125" style="14" customWidth="1"/>
    <col min="20" max="16384" width="9.140625" style="14"/>
  </cols>
  <sheetData>
    <row r="1" spans="1:19">
      <c r="A1" s="14" t="s">
        <v>11</v>
      </c>
      <c r="H1" s="601"/>
      <c r="I1" s="601"/>
      <c r="R1" s="596" t="s">
        <v>58</v>
      </c>
      <c r="S1" s="596"/>
    </row>
    <row r="2" spans="1:19" s="13" customFormat="1" ht="15.75">
      <c r="A2" s="597" t="s">
        <v>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</row>
    <row r="3" spans="1:19" s="13" customFormat="1" ht="20.25" customHeight="1">
      <c r="A3" s="598" t="s">
        <v>753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</row>
    <row r="5" spans="1:19" s="13" customFormat="1" ht="15.75">
      <c r="A5" s="599" t="s">
        <v>802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</row>
    <row r="6" spans="1:19">
      <c r="A6" s="601" t="s">
        <v>946</v>
      </c>
      <c r="B6" s="601"/>
      <c r="C6" s="601"/>
    </row>
    <row r="7" spans="1:19">
      <c r="A7" s="600" t="s">
        <v>171</v>
      </c>
      <c r="B7" s="600"/>
      <c r="C7" s="600"/>
      <c r="D7" s="600"/>
      <c r="E7" s="600"/>
      <c r="F7" s="600"/>
      <c r="G7" s="600"/>
      <c r="H7" s="600"/>
      <c r="I7" s="600"/>
      <c r="R7" s="30"/>
      <c r="S7" s="30"/>
    </row>
    <row r="9" spans="1:19" ht="18" customHeight="1">
      <c r="A9" s="5"/>
      <c r="B9" s="594" t="s">
        <v>45</v>
      </c>
      <c r="C9" s="594"/>
      <c r="D9" s="594" t="s">
        <v>46</v>
      </c>
      <c r="E9" s="594"/>
      <c r="F9" s="594" t="s">
        <v>47</v>
      </c>
      <c r="G9" s="594"/>
      <c r="H9" s="602" t="s">
        <v>48</v>
      </c>
      <c r="I9" s="602"/>
      <c r="J9" s="594" t="s">
        <v>49</v>
      </c>
      <c r="K9" s="594"/>
      <c r="L9" s="26" t="s">
        <v>19</v>
      </c>
    </row>
    <row r="10" spans="1:19" s="70" customFormat="1" ht="13.5" customHeight="1">
      <c r="A10" s="72">
        <v>1</v>
      </c>
      <c r="B10" s="578">
        <v>2</v>
      </c>
      <c r="C10" s="578"/>
      <c r="D10" s="578">
        <v>3</v>
      </c>
      <c r="E10" s="578"/>
      <c r="F10" s="578">
        <v>4</v>
      </c>
      <c r="G10" s="578"/>
      <c r="H10" s="578">
        <v>5</v>
      </c>
      <c r="I10" s="578"/>
      <c r="J10" s="578">
        <v>6</v>
      </c>
      <c r="K10" s="578"/>
      <c r="L10" s="72">
        <v>7</v>
      </c>
    </row>
    <row r="11" spans="1:19">
      <c r="A11" s="3" t="s">
        <v>50</v>
      </c>
      <c r="B11" s="568">
        <v>1123</v>
      </c>
      <c r="C11" s="568"/>
      <c r="D11" s="568">
        <v>3604</v>
      </c>
      <c r="E11" s="568"/>
      <c r="F11" s="568">
        <v>4891</v>
      </c>
      <c r="G11" s="568"/>
      <c r="H11" s="568">
        <v>306</v>
      </c>
      <c r="I11" s="568"/>
      <c r="J11" s="568">
        <v>1611</v>
      </c>
      <c r="K11" s="568"/>
      <c r="L11" s="17">
        <f>B11+D11+F11+H11+J11</f>
        <v>11535</v>
      </c>
    </row>
    <row r="12" spans="1:19">
      <c r="A12" s="3" t="s">
        <v>51</v>
      </c>
      <c r="B12" s="568">
        <v>10960</v>
      </c>
      <c r="C12" s="568"/>
      <c r="D12" s="568">
        <v>15906</v>
      </c>
      <c r="E12" s="568"/>
      <c r="F12" s="568">
        <v>53715</v>
      </c>
      <c r="G12" s="568"/>
      <c r="H12" s="568">
        <v>3600</v>
      </c>
      <c r="I12" s="568"/>
      <c r="J12" s="568">
        <v>14206</v>
      </c>
      <c r="K12" s="568"/>
      <c r="L12" s="542">
        <f>B12+D12+F12+H12+J12</f>
        <v>98387</v>
      </c>
    </row>
    <row r="13" spans="1:19">
      <c r="A13" s="3" t="s">
        <v>19</v>
      </c>
      <c r="B13" s="577">
        <f>B11+B12</f>
        <v>12083</v>
      </c>
      <c r="C13" s="577"/>
      <c r="D13" s="577">
        <f t="shared" ref="D13" si="0">D11+D12</f>
        <v>19510</v>
      </c>
      <c r="E13" s="577"/>
      <c r="F13" s="577">
        <f t="shared" ref="F13" si="1">F11+F12</f>
        <v>58606</v>
      </c>
      <c r="G13" s="577"/>
      <c r="H13" s="577">
        <f t="shared" ref="H13" si="2">H11+H12</f>
        <v>3906</v>
      </c>
      <c r="I13" s="577"/>
      <c r="J13" s="577">
        <f t="shared" ref="J13" si="3">J11+J12</f>
        <v>15817</v>
      </c>
      <c r="K13" s="577"/>
      <c r="L13" s="544">
        <f t="shared" ref="L13" si="4">L11+L12</f>
        <v>109922</v>
      </c>
      <c r="M13" s="166"/>
    </row>
    <row r="14" spans="1:19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9">
      <c r="A15" s="590" t="s">
        <v>433</v>
      </c>
      <c r="B15" s="590"/>
      <c r="C15" s="590"/>
      <c r="D15" s="590"/>
      <c r="E15" s="590"/>
      <c r="F15" s="590"/>
      <c r="G15" s="590"/>
      <c r="H15" s="11"/>
      <c r="I15" s="11"/>
      <c r="J15" s="11"/>
      <c r="K15" s="11"/>
      <c r="L15" s="11"/>
    </row>
    <row r="16" spans="1:19" ht="12.75" customHeight="1">
      <c r="A16" s="592" t="s">
        <v>180</v>
      </c>
      <c r="B16" s="593"/>
      <c r="C16" s="591" t="s">
        <v>206</v>
      </c>
      <c r="D16" s="591"/>
      <c r="E16" s="3" t="s">
        <v>19</v>
      </c>
      <c r="I16" s="11"/>
      <c r="J16" s="11"/>
      <c r="K16" s="11"/>
      <c r="L16" s="11"/>
    </row>
    <row r="17" spans="1:24">
      <c r="A17" s="575">
        <v>600</v>
      </c>
      <c r="B17" s="576"/>
      <c r="C17" s="575">
        <v>720</v>
      </c>
      <c r="D17" s="576"/>
      <c r="E17" s="3">
        <v>1320</v>
      </c>
      <c r="I17" s="11"/>
      <c r="J17" s="11"/>
      <c r="K17" s="11"/>
      <c r="L17" s="11"/>
    </row>
    <row r="18" spans="1:24">
      <c r="A18" s="575"/>
      <c r="B18" s="576"/>
      <c r="C18" s="575"/>
      <c r="D18" s="576"/>
      <c r="E18" s="3"/>
      <c r="I18" s="11"/>
      <c r="J18" s="11"/>
      <c r="K18" s="11"/>
      <c r="L18" s="11"/>
    </row>
    <row r="19" spans="1:24">
      <c r="A19" s="283"/>
      <c r="B19" s="283"/>
      <c r="C19" s="283"/>
      <c r="D19" s="283"/>
      <c r="E19" s="283"/>
      <c r="F19" s="283"/>
      <c r="G19" s="283"/>
      <c r="H19" s="11"/>
      <c r="I19" s="11"/>
      <c r="J19" s="11"/>
      <c r="K19" s="11"/>
      <c r="L19" s="11"/>
    </row>
    <row r="21" spans="1:24" ht="19.149999999999999" customHeight="1">
      <c r="A21" s="595" t="s">
        <v>172</v>
      </c>
      <c r="B21" s="595"/>
      <c r="C21" s="595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</row>
    <row r="22" spans="1:24">
      <c r="A22" s="594" t="s">
        <v>26</v>
      </c>
      <c r="B22" s="594" t="s">
        <v>52</v>
      </c>
      <c r="C22" s="594"/>
      <c r="D22" s="594"/>
      <c r="E22" s="612" t="s">
        <v>27</v>
      </c>
      <c r="F22" s="612"/>
      <c r="G22" s="612"/>
      <c r="H22" s="612"/>
      <c r="I22" s="612"/>
      <c r="J22" s="612"/>
      <c r="K22" s="612"/>
      <c r="L22" s="612"/>
      <c r="M22" s="577" t="s">
        <v>28</v>
      </c>
      <c r="N22" s="577"/>
      <c r="O22" s="577"/>
      <c r="P22" s="577"/>
      <c r="Q22" s="577"/>
      <c r="R22" s="577"/>
      <c r="S22" s="577"/>
      <c r="T22" s="577"/>
    </row>
    <row r="23" spans="1:24" ht="33.75" customHeight="1">
      <c r="A23" s="594"/>
      <c r="B23" s="594"/>
      <c r="C23" s="594"/>
      <c r="D23" s="594"/>
      <c r="E23" s="579" t="s">
        <v>135</v>
      </c>
      <c r="F23" s="580"/>
      <c r="G23" s="579" t="s">
        <v>173</v>
      </c>
      <c r="H23" s="580"/>
      <c r="I23" s="594" t="s">
        <v>53</v>
      </c>
      <c r="J23" s="594"/>
      <c r="K23" s="579" t="s">
        <v>98</v>
      </c>
      <c r="L23" s="580"/>
      <c r="M23" s="579" t="s">
        <v>99</v>
      </c>
      <c r="N23" s="580"/>
      <c r="O23" s="579" t="s">
        <v>173</v>
      </c>
      <c r="P23" s="580"/>
      <c r="Q23" s="594" t="s">
        <v>53</v>
      </c>
      <c r="R23" s="594"/>
      <c r="S23" s="594" t="s">
        <v>98</v>
      </c>
      <c r="T23" s="594"/>
    </row>
    <row r="24" spans="1:24" s="70" customFormat="1" ht="15.75" customHeight="1">
      <c r="A24" s="72">
        <v>1</v>
      </c>
      <c r="B24" s="587">
        <v>2</v>
      </c>
      <c r="C24" s="589"/>
      <c r="D24" s="588"/>
      <c r="E24" s="587">
        <v>3</v>
      </c>
      <c r="F24" s="588"/>
      <c r="G24" s="587">
        <v>4</v>
      </c>
      <c r="H24" s="588"/>
      <c r="I24" s="578">
        <v>5</v>
      </c>
      <c r="J24" s="578"/>
      <c r="K24" s="578">
        <v>6</v>
      </c>
      <c r="L24" s="578"/>
      <c r="M24" s="587">
        <v>3</v>
      </c>
      <c r="N24" s="588"/>
      <c r="O24" s="587">
        <v>4</v>
      </c>
      <c r="P24" s="588"/>
      <c r="Q24" s="578">
        <v>5</v>
      </c>
      <c r="R24" s="578"/>
      <c r="S24" s="578">
        <v>6</v>
      </c>
      <c r="T24" s="578"/>
    </row>
    <row r="25" spans="1:24" ht="27.75" customHeight="1">
      <c r="A25" s="69">
        <v>1</v>
      </c>
      <c r="B25" s="584" t="s">
        <v>491</v>
      </c>
      <c r="C25" s="585"/>
      <c r="D25" s="586"/>
      <c r="E25" s="569">
        <v>100</v>
      </c>
      <c r="F25" s="570"/>
      <c r="G25" s="575" t="s">
        <v>360</v>
      </c>
      <c r="H25" s="576"/>
      <c r="I25" s="567">
        <v>346</v>
      </c>
      <c r="J25" s="567"/>
      <c r="K25" s="567">
        <v>11.8</v>
      </c>
      <c r="L25" s="567"/>
      <c r="M25" s="569">
        <v>150</v>
      </c>
      <c r="N25" s="570"/>
      <c r="O25" s="575" t="s">
        <v>360</v>
      </c>
      <c r="P25" s="576"/>
      <c r="Q25" s="567">
        <v>519</v>
      </c>
      <c r="R25" s="567"/>
      <c r="S25" s="567">
        <v>17.7</v>
      </c>
      <c r="T25" s="567"/>
    </row>
    <row r="26" spans="1:24">
      <c r="A26" s="69">
        <v>2</v>
      </c>
      <c r="B26" s="581" t="s">
        <v>54</v>
      </c>
      <c r="C26" s="582"/>
      <c r="D26" s="583"/>
      <c r="E26" s="573">
        <v>20</v>
      </c>
      <c r="F26" s="574"/>
      <c r="G26" s="571">
        <v>1.6</v>
      </c>
      <c r="H26" s="572"/>
      <c r="I26" s="567">
        <v>67</v>
      </c>
      <c r="J26" s="567"/>
      <c r="K26" s="567">
        <v>4.5</v>
      </c>
      <c r="L26" s="567"/>
      <c r="M26" s="573">
        <v>30</v>
      </c>
      <c r="N26" s="574"/>
      <c r="O26" s="571">
        <v>2.39</v>
      </c>
      <c r="P26" s="572"/>
      <c r="Q26" s="567">
        <v>100.5</v>
      </c>
      <c r="R26" s="567"/>
      <c r="S26" s="567">
        <v>6.75</v>
      </c>
      <c r="T26" s="567"/>
      <c r="V26" s="466"/>
      <c r="W26" s="466"/>
      <c r="X26" s="466"/>
    </row>
    <row r="27" spans="1:24">
      <c r="A27" s="69">
        <v>3</v>
      </c>
      <c r="B27" s="581" t="s">
        <v>174</v>
      </c>
      <c r="C27" s="582"/>
      <c r="D27" s="583"/>
      <c r="E27" s="573">
        <v>50</v>
      </c>
      <c r="F27" s="574"/>
      <c r="G27" s="571">
        <v>1.1000000000000001</v>
      </c>
      <c r="H27" s="572"/>
      <c r="I27" s="567"/>
      <c r="J27" s="567"/>
      <c r="K27" s="568"/>
      <c r="L27" s="568"/>
      <c r="M27" s="573">
        <v>75</v>
      </c>
      <c r="N27" s="574"/>
      <c r="O27" s="571">
        <v>1.65</v>
      </c>
      <c r="P27" s="572"/>
      <c r="Q27" s="567"/>
      <c r="R27" s="567"/>
      <c r="S27" s="568"/>
      <c r="T27" s="568"/>
      <c r="V27" s="466"/>
      <c r="W27" s="466"/>
      <c r="X27" s="466"/>
    </row>
    <row r="28" spans="1:24">
      <c r="A28" s="69">
        <v>4</v>
      </c>
      <c r="B28" s="581" t="s">
        <v>55</v>
      </c>
      <c r="C28" s="582"/>
      <c r="D28" s="583"/>
      <c r="E28" s="573">
        <v>5</v>
      </c>
      <c r="F28" s="574"/>
      <c r="G28" s="571">
        <v>0.62</v>
      </c>
      <c r="H28" s="572"/>
      <c r="I28" s="567">
        <v>90</v>
      </c>
      <c r="J28" s="567"/>
      <c r="K28" s="568"/>
      <c r="L28" s="568"/>
      <c r="M28" s="573">
        <v>7.5</v>
      </c>
      <c r="N28" s="574"/>
      <c r="O28" s="571">
        <v>0.93</v>
      </c>
      <c r="P28" s="572"/>
      <c r="Q28" s="567">
        <v>120</v>
      </c>
      <c r="R28" s="567"/>
      <c r="S28" s="568"/>
      <c r="T28" s="568"/>
      <c r="V28" s="466"/>
      <c r="W28" s="466"/>
      <c r="X28" s="466"/>
    </row>
    <row r="29" spans="1:24">
      <c r="A29" s="69">
        <v>5</v>
      </c>
      <c r="B29" s="581" t="s">
        <v>56</v>
      </c>
      <c r="C29" s="582"/>
      <c r="D29" s="583"/>
      <c r="E29" s="569"/>
      <c r="F29" s="570"/>
      <c r="G29" s="571">
        <v>0.26</v>
      </c>
      <c r="H29" s="572"/>
      <c r="I29" s="568"/>
      <c r="J29" s="568"/>
      <c r="K29" s="568"/>
      <c r="L29" s="568"/>
      <c r="M29" s="569"/>
      <c r="N29" s="570"/>
      <c r="O29" s="571">
        <v>0.38</v>
      </c>
      <c r="P29" s="572"/>
      <c r="Q29" s="568"/>
      <c r="R29" s="568"/>
      <c r="S29" s="568"/>
      <c r="T29" s="568"/>
      <c r="V29" s="466"/>
      <c r="W29" s="466"/>
      <c r="X29" s="466"/>
    </row>
    <row r="30" spans="1:24">
      <c r="A30" s="69">
        <v>6</v>
      </c>
      <c r="B30" s="581" t="s">
        <v>57</v>
      </c>
      <c r="C30" s="582"/>
      <c r="D30" s="583"/>
      <c r="E30" s="569"/>
      <c r="F30" s="570"/>
      <c r="G30" s="571">
        <v>0.9</v>
      </c>
      <c r="H30" s="572"/>
      <c r="I30" s="568"/>
      <c r="J30" s="568"/>
      <c r="K30" s="568"/>
      <c r="L30" s="568"/>
      <c r="M30" s="569"/>
      <c r="N30" s="570"/>
      <c r="O30" s="571">
        <v>1.36</v>
      </c>
      <c r="P30" s="572"/>
      <c r="Q30" s="568"/>
      <c r="R30" s="568"/>
      <c r="S30" s="568"/>
      <c r="T30" s="568"/>
      <c r="V30" s="466"/>
      <c r="W30" s="466"/>
      <c r="X30" s="466"/>
    </row>
    <row r="31" spans="1:24">
      <c r="A31" s="69">
        <v>7</v>
      </c>
      <c r="B31" s="611" t="s">
        <v>175</v>
      </c>
      <c r="C31" s="611"/>
      <c r="D31" s="611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8"/>
      <c r="S31" s="568"/>
      <c r="T31" s="568"/>
    </row>
    <row r="32" spans="1:24">
      <c r="A32" s="69"/>
      <c r="B32" s="594" t="s">
        <v>19</v>
      </c>
      <c r="C32" s="594"/>
      <c r="D32" s="594"/>
      <c r="E32" s="577"/>
      <c r="F32" s="577"/>
      <c r="G32" s="615">
        <f>G26+G27+G28+G29+G30</f>
        <v>4.4800000000000004</v>
      </c>
      <c r="H32" s="577"/>
      <c r="I32" s="577"/>
      <c r="J32" s="577"/>
      <c r="K32" s="577"/>
      <c r="L32" s="577"/>
      <c r="M32" s="577"/>
      <c r="N32" s="577"/>
      <c r="O32" s="615">
        <f>O26+O27+O28+O29+O30</f>
        <v>6.71</v>
      </c>
      <c r="P32" s="577"/>
      <c r="Q32" s="577"/>
      <c r="R32" s="577"/>
      <c r="S32" s="577"/>
      <c r="T32" s="577"/>
    </row>
    <row r="33" spans="1:20">
      <c r="A33" s="124"/>
      <c r="B33" s="125"/>
      <c r="C33" s="125"/>
      <c r="D33" s="12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2.75" customHeight="1">
      <c r="A34" s="286" t="s">
        <v>413</v>
      </c>
      <c r="B34" s="621" t="s">
        <v>467</v>
      </c>
      <c r="C34" s="621"/>
      <c r="D34" s="621"/>
      <c r="E34" s="621"/>
      <c r="F34" s="621"/>
      <c r="G34" s="621"/>
      <c r="H34" s="62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>
      <c r="A35" s="286"/>
      <c r="B35" s="125"/>
      <c r="C35" s="125"/>
      <c r="D35" s="12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30" customFormat="1" ht="17.25" customHeight="1">
      <c r="A36" s="2" t="s">
        <v>26</v>
      </c>
      <c r="B36" s="605" t="s">
        <v>414</v>
      </c>
      <c r="C36" s="606"/>
      <c r="D36" s="607"/>
      <c r="E36" s="579" t="s">
        <v>27</v>
      </c>
      <c r="F36" s="603"/>
      <c r="G36" s="603"/>
      <c r="H36" s="603"/>
      <c r="I36" s="603"/>
      <c r="J36" s="580"/>
      <c r="K36" s="577" t="s">
        <v>28</v>
      </c>
      <c r="L36" s="577"/>
      <c r="M36" s="577"/>
      <c r="N36" s="577"/>
      <c r="O36" s="577"/>
      <c r="P36" s="577"/>
      <c r="Q36" s="614"/>
      <c r="R36" s="614"/>
      <c r="S36" s="614"/>
      <c r="T36" s="614"/>
    </row>
    <row r="37" spans="1:20">
      <c r="A37" s="4"/>
      <c r="B37" s="608"/>
      <c r="C37" s="609"/>
      <c r="D37" s="610"/>
      <c r="E37" s="575" t="s">
        <v>430</v>
      </c>
      <c r="F37" s="576"/>
      <c r="G37" s="575" t="s">
        <v>431</v>
      </c>
      <c r="H37" s="576"/>
      <c r="I37" s="575" t="s">
        <v>432</v>
      </c>
      <c r="J37" s="576"/>
      <c r="K37" s="577" t="s">
        <v>430</v>
      </c>
      <c r="L37" s="577"/>
      <c r="M37" s="577" t="s">
        <v>431</v>
      </c>
      <c r="N37" s="577"/>
      <c r="O37" s="577" t="s">
        <v>432</v>
      </c>
      <c r="P37" s="577"/>
      <c r="Q37" s="11"/>
      <c r="R37" s="11"/>
      <c r="S37" s="11"/>
      <c r="T37" s="11"/>
    </row>
    <row r="38" spans="1:20">
      <c r="A38" s="69">
        <v>1</v>
      </c>
      <c r="B38" s="575" t="s">
        <v>938</v>
      </c>
      <c r="C38" s="604"/>
      <c r="D38" s="576"/>
      <c r="E38" s="575">
        <v>1</v>
      </c>
      <c r="F38" s="576"/>
      <c r="G38" s="575" t="s">
        <v>939</v>
      </c>
      <c r="H38" s="576"/>
      <c r="I38" s="575" t="s">
        <v>940</v>
      </c>
      <c r="J38" s="576"/>
      <c r="K38" s="575">
        <v>1</v>
      </c>
      <c r="L38" s="576"/>
      <c r="M38" s="575" t="s">
        <v>939</v>
      </c>
      <c r="N38" s="576"/>
      <c r="O38" s="575" t="s">
        <v>940</v>
      </c>
      <c r="P38" s="576"/>
      <c r="Q38" s="11"/>
      <c r="R38" s="11"/>
      <c r="S38" s="11"/>
      <c r="T38" s="11"/>
    </row>
    <row r="39" spans="1:20">
      <c r="A39" s="69">
        <v>2</v>
      </c>
      <c r="B39" s="575" t="s">
        <v>941</v>
      </c>
      <c r="C39" s="604"/>
      <c r="D39" s="576"/>
      <c r="E39" s="575" t="s">
        <v>942</v>
      </c>
      <c r="F39" s="576"/>
      <c r="G39" s="575">
        <v>5.63</v>
      </c>
      <c r="H39" s="576"/>
      <c r="I39" s="575" t="s">
        <v>943</v>
      </c>
      <c r="J39" s="576"/>
      <c r="K39" s="577" t="s">
        <v>944</v>
      </c>
      <c r="L39" s="577"/>
      <c r="M39" s="577">
        <v>7.5</v>
      </c>
      <c r="N39" s="577"/>
      <c r="O39" s="577" t="s">
        <v>943</v>
      </c>
      <c r="P39" s="577"/>
      <c r="Q39" s="11"/>
      <c r="R39" s="11"/>
      <c r="S39" s="11"/>
      <c r="T39" s="11"/>
    </row>
    <row r="40" spans="1:20">
      <c r="A40" s="69">
        <v>3</v>
      </c>
      <c r="B40" s="575"/>
      <c r="C40" s="604"/>
      <c r="D40" s="576"/>
      <c r="E40" s="575"/>
      <c r="F40" s="576"/>
      <c r="G40" s="575"/>
      <c r="H40" s="576"/>
      <c r="I40" s="575"/>
      <c r="J40" s="576"/>
      <c r="K40" s="577"/>
      <c r="L40" s="577"/>
      <c r="M40" s="577"/>
      <c r="N40" s="577"/>
      <c r="O40" s="577"/>
      <c r="P40" s="577"/>
      <c r="Q40" s="11"/>
      <c r="R40" s="11"/>
      <c r="S40" s="11"/>
      <c r="T40" s="11"/>
    </row>
    <row r="41" spans="1:20">
      <c r="A41" s="69">
        <v>4</v>
      </c>
      <c r="B41" s="579"/>
      <c r="C41" s="603"/>
      <c r="D41" s="580"/>
      <c r="E41" s="575"/>
      <c r="F41" s="576"/>
      <c r="G41" s="575"/>
      <c r="H41" s="576"/>
      <c r="I41" s="575"/>
      <c r="J41" s="576"/>
      <c r="K41" s="577"/>
      <c r="L41" s="577"/>
      <c r="M41" s="577"/>
      <c r="N41" s="577"/>
      <c r="O41" s="577"/>
      <c r="P41" s="577"/>
      <c r="Q41" s="11"/>
      <c r="R41" s="11"/>
      <c r="S41" s="11"/>
      <c r="T41" s="11"/>
    </row>
    <row r="44" spans="1:20" ht="13.9" customHeight="1">
      <c r="A44" s="616" t="s">
        <v>185</v>
      </c>
      <c r="B44" s="616"/>
      <c r="C44" s="616"/>
      <c r="D44" s="616"/>
      <c r="E44" s="616"/>
      <c r="F44" s="616"/>
      <c r="G44" s="616"/>
      <c r="H44" s="616"/>
      <c r="I44" s="616"/>
    </row>
    <row r="45" spans="1:20" ht="13.9" customHeight="1">
      <c r="A45" s="619" t="s">
        <v>60</v>
      </c>
      <c r="B45" s="619" t="s">
        <v>27</v>
      </c>
      <c r="C45" s="619"/>
      <c r="D45" s="619"/>
      <c r="E45" s="622" t="s">
        <v>28</v>
      </c>
      <c r="F45" s="622"/>
      <c r="G45" s="622"/>
      <c r="H45" s="623" t="s">
        <v>148</v>
      </c>
      <c r="I45"/>
    </row>
    <row r="46" spans="1:20" ht="15">
      <c r="A46" s="619"/>
      <c r="B46" s="49" t="s">
        <v>176</v>
      </c>
      <c r="C46" s="74" t="s">
        <v>105</v>
      </c>
      <c r="D46" s="49" t="s">
        <v>19</v>
      </c>
      <c r="E46" s="49" t="s">
        <v>176</v>
      </c>
      <c r="F46" s="74" t="s">
        <v>105</v>
      </c>
      <c r="G46" s="49" t="s">
        <v>19</v>
      </c>
      <c r="H46" s="624"/>
      <c r="I46"/>
    </row>
    <row r="47" spans="1:20" ht="14.25">
      <c r="A47" s="29" t="s">
        <v>856</v>
      </c>
      <c r="B47" s="52">
        <v>2.69</v>
      </c>
      <c r="C47" s="51">
        <v>1.79</v>
      </c>
      <c r="D47" s="9">
        <f>C47+B47</f>
        <v>4.4800000000000004</v>
      </c>
      <c r="E47" s="9">
        <v>4.03</v>
      </c>
      <c r="F47" s="52">
        <v>2.68</v>
      </c>
      <c r="G47" s="52">
        <f>F47+E47</f>
        <v>6.7100000000000009</v>
      </c>
      <c r="H47" s="52"/>
      <c r="I47"/>
    </row>
    <row r="48" spans="1:20" ht="15">
      <c r="A48" s="29" t="s">
        <v>754</v>
      </c>
      <c r="B48" s="73">
        <v>2.98</v>
      </c>
      <c r="C48" s="73">
        <v>1.99</v>
      </c>
      <c r="D48" s="9">
        <v>4.97</v>
      </c>
      <c r="E48" s="9">
        <v>4.47</v>
      </c>
      <c r="F48" s="52">
        <v>2.98</v>
      </c>
      <c r="G48" s="52">
        <f>F48+E48</f>
        <v>7.4499999999999993</v>
      </c>
      <c r="H48" s="52" t="s">
        <v>177</v>
      </c>
      <c r="I48"/>
    </row>
    <row r="49" spans="1:20" ht="15" customHeight="1">
      <c r="A49" s="620" t="s">
        <v>233</v>
      </c>
      <c r="B49" s="620"/>
      <c r="C49" s="620"/>
      <c r="D49" s="620"/>
      <c r="E49" s="620"/>
      <c r="F49" s="620"/>
      <c r="G49" s="620"/>
      <c r="H49" s="620"/>
      <c r="I49" s="620"/>
      <c r="J49" s="620"/>
      <c r="K49" s="620"/>
      <c r="L49" s="620"/>
      <c r="M49" s="620"/>
      <c r="N49" s="620"/>
      <c r="O49" s="620"/>
      <c r="P49" s="620"/>
      <c r="Q49" s="620"/>
      <c r="R49" s="620"/>
      <c r="S49" s="620"/>
      <c r="T49" s="620"/>
    </row>
    <row r="50" spans="1:20" ht="15">
      <c r="A50" s="123"/>
      <c r="B50" s="284"/>
      <c r="C50" s="284"/>
      <c r="D50" s="12"/>
      <c r="E50" s="12"/>
      <c r="F50" s="285"/>
      <c r="G50" s="285"/>
      <c r="H50" s="285"/>
      <c r="I50"/>
    </row>
    <row r="51" spans="1:20" ht="15">
      <c r="A51" s="30"/>
      <c r="B51" s="287"/>
      <c r="C51" s="287"/>
      <c r="D51" s="256"/>
      <c r="E51" s="256"/>
      <c r="F51" s="285"/>
      <c r="G51" s="285"/>
      <c r="H51" s="285"/>
      <c r="I51"/>
    </row>
    <row r="54" spans="1:20" s="15" customFormat="1" ht="12.75" customHeight="1">
      <c r="A54" s="14" t="s">
        <v>12</v>
      </c>
      <c r="B54" s="14"/>
      <c r="C54" s="14"/>
      <c r="D54" s="14"/>
      <c r="E54" s="14"/>
      <c r="F54" s="14"/>
      <c r="G54" s="14"/>
      <c r="I54" s="14"/>
      <c r="O54" s="617" t="s">
        <v>13</v>
      </c>
      <c r="P54" s="617"/>
      <c r="Q54" s="618"/>
    </row>
    <row r="55" spans="1:20" s="15" customFormat="1" ht="12.75" customHeight="1">
      <c r="A55" s="617" t="s">
        <v>14</v>
      </c>
      <c r="B55" s="617"/>
      <c r="C55" s="617"/>
      <c r="D55" s="617"/>
      <c r="E55" s="617"/>
      <c r="F55" s="617"/>
      <c r="G55" s="617"/>
      <c r="H55" s="617"/>
      <c r="I55" s="617"/>
      <c r="J55" s="617"/>
      <c r="K55" s="617"/>
      <c r="L55" s="617"/>
      <c r="M55" s="617"/>
      <c r="N55" s="617"/>
      <c r="O55" s="617"/>
      <c r="P55" s="617"/>
      <c r="Q55" s="617"/>
    </row>
    <row r="56" spans="1:20" s="15" customFormat="1" ht="13.15" customHeight="1">
      <c r="A56" s="613" t="s">
        <v>94</v>
      </c>
      <c r="B56" s="613"/>
      <c r="C56" s="613"/>
      <c r="D56" s="613"/>
      <c r="E56" s="613"/>
      <c r="F56" s="613"/>
      <c r="G56" s="613"/>
      <c r="H56" s="613"/>
      <c r="I56" s="613"/>
      <c r="J56" s="613"/>
      <c r="K56" s="613"/>
      <c r="L56" s="613"/>
      <c r="M56" s="613"/>
      <c r="N56" s="613"/>
      <c r="O56" s="613"/>
      <c r="P56" s="613"/>
      <c r="Q56" s="613"/>
      <c r="R56" s="613"/>
      <c r="S56" s="613"/>
    </row>
    <row r="57" spans="1:20" ht="12.75" customHeight="1">
      <c r="N57" s="600" t="s">
        <v>86</v>
      </c>
      <c r="O57" s="600"/>
      <c r="P57" s="600"/>
      <c r="Q57" s="600"/>
    </row>
  </sheetData>
  <mergeCells count="183">
    <mergeCell ref="O54:Q54"/>
    <mergeCell ref="A55:Q55"/>
    <mergeCell ref="A45:A46"/>
    <mergeCell ref="A49:T49"/>
    <mergeCell ref="E31:F31"/>
    <mergeCell ref="B34:H34"/>
    <mergeCell ref="K40:L40"/>
    <mergeCell ref="S36:T36"/>
    <mergeCell ref="I37:J37"/>
    <mergeCell ref="I32:J32"/>
    <mergeCell ref="B45:D45"/>
    <mergeCell ref="E45:G45"/>
    <mergeCell ref="H45:H46"/>
    <mergeCell ref="M31:N31"/>
    <mergeCell ref="Q31:R31"/>
    <mergeCell ref="S31:T31"/>
    <mergeCell ref="O31:P31"/>
    <mergeCell ref="K31:L31"/>
    <mergeCell ref="S32:T32"/>
    <mergeCell ref="K36:P36"/>
    <mergeCell ref="O40:P40"/>
    <mergeCell ref="K39:L39"/>
    <mergeCell ref="M39:N39"/>
    <mergeCell ref="K37:L37"/>
    <mergeCell ref="N57:Q57"/>
    <mergeCell ref="A56:S56"/>
    <mergeCell ref="S30:T30"/>
    <mergeCell ref="K32:L32"/>
    <mergeCell ref="E30:F30"/>
    <mergeCell ref="I39:J39"/>
    <mergeCell ref="Q36:R36"/>
    <mergeCell ref="I31:J31"/>
    <mergeCell ref="G32:H32"/>
    <mergeCell ref="G31:H31"/>
    <mergeCell ref="G30:H30"/>
    <mergeCell ref="I30:J30"/>
    <mergeCell ref="M32:N32"/>
    <mergeCell ref="O32:P32"/>
    <mergeCell ref="Q32:R32"/>
    <mergeCell ref="G41:H41"/>
    <mergeCell ref="E41:F41"/>
    <mergeCell ref="M41:N41"/>
    <mergeCell ref="O41:P41"/>
    <mergeCell ref="A44:I44"/>
    <mergeCell ref="K41:L41"/>
    <mergeCell ref="B40:D40"/>
    <mergeCell ref="B41:D41"/>
    <mergeCell ref="I41:J41"/>
    <mergeCell ref="S28:T28"/>
    <mergeCell ref="Q28:R28"/>
    <mergeCell ref="Q29:R29"/>
    <mergeCell ref="S29:T29"/>
    <mergeCell ref="M29:N29"/>
    <mergeCell ref="O29:P29"/>
    <mergeCell ref="S26:T26"/>
    <mergeCell ref="O28:P28"/>
    <mergeCell ref="K28:L28"/>
    <mergeCell ref="Q27:R27"/>
    <mergeCell ref="M27:N27"/>
    <mergeCell ref="C18:D18"/>
    <mergeCell ref="B11:C11"/>
    <mergeCell ref="M24:N24"/>
    <mergeCell ref="O24:P24"/>
    <mergeCell ref="G23:H23"/>
    <mergeCell ref="J13:K13"/>
    <mergeCell ref="J11:K11"/>
    <mergeCell ref="A18:B18"/>
    <mergeCell ref="D13:E13"/>
    <mergeCell ref="B22:D23"/>
    <mergeCell ref="E22:L22"/>
    <mergeCell ref="B12:C12"/>
    <mergeCell ref="H13:I13"/>
    <mergeCell ref="H12:I12"/>
    <mergeCell ref="D12:E12"/>
    <mergeCell ref="F12:G12"/>
    <mergeCell ref="B13:C13"/>
    <mergeCell ref="J12:K12"/>
    <mergeCell ref="D11:E11"/>
    <mergeCell ref="F11:G11"/>
    <mergeCell ref="H11:I11"/>
    <mergeCell ref="F13:G13"/>
    <mergeCell ref="B30:D30"/>
    <mergeCell ref="I28:J28"/>
    <mergeCell ref="B28:D28"/>
    <mergeCell ref="B36:D37"/>
    <mergeCell ref="B39:D39"/>
    <mergeCell ref="B31:D31"/>
    <mergeCell ref="E32:F32"/>
    <mergeCell ref="M22:T22"/>
    <mergeCell ref="M25:N25"/>
    <mergeCell ref="Q23:R23"/>
    <mergeCell ref="G24:H24"/>
    <mergeCell ref="G29:H29"/>
    <mergeCell ref="B27:D27"/>
    <mergeCell ref="B29:D29"/>
    <mergeCell ref="E29:F29"/>
    <mergeCell ref="E28:F28"/>
    <mergeCell ref="G28:H28"/>
    <mergeCell ref="O25:P25"/>
    <mergeCell ref="S25:T25"/>
    <mergeCell ref="I29:J29"/>
    <mergeCell ref="O27:P27"/>
    <mergeCell ref="S27:T27"/>
    <mergeCell ref="K29:L29"/>
    <mergeCell ref="M26:N26"/>
    <mergeCell ref="B32:D32"/>
    <mergeCell ref="E39:F39"/>
    <mergeCell ref="E40:F40"/>
    <mergeCell ref="E36:J36"/>
    <mergeCell ref="G39:H39"/>
    <mergeCell ref="B38:D38"/>
    <mergeCell ref="G37:H37"/>
    <mergeCell ref="G38:H38"/>
    <mergeCell ref="I38:J38"/>
    <mergeCell ref="E38:F38"/>
    <mergeCell ref="E37:F37"/>
    <mergeCell ref="G40:H40"/>
    <mergeCell ref="S23:T23"/>
    <mergeCell ref="E26:F26"/>
    <mergeCell ref="G26:H26"/>
    <mergeCell ref="I25:J25"/>
    <mergeCell ref="I23:J23"/>
    <mergeCell ref="O23:P23"/>
    <mergeCell ref="K24:L24"/>
    <mergeCell ref="K25:L25"/>
    <mergeCell ref="M23:N23"/>
    <mergeCell ref="K23:L23"/>
    <mergeCell ref="Q25:R25"/>
    <mergeCell ref="Q26:R26"/>
    <mergeCell ref="E25:F25"/>
    <mergeCell ref="O26:P26"/>
    <mergeCell ref="K26:L26"/>
    <mergeCell ref="R1:S1"/>
    <mergeCell ref="A2:S2"/>
    <mergeCell ref="A3:S3"/>
    <mergeCell ref="A5:S5"/>
    <mergeCell ref="B9:C9"/>
    <mergeCell ref="A7:I7"/>
    <mergeCell ref="D9:E9"/>
    <mergeCell ref="F9:G9"/>
    <mergeCell ref="H1:I1"/>
    <mergeCell ref="J9:K9"/>
    <mergeCell ref="H9:I9"/>
    <mergeCell ref="A6:C6"/>
    <mergeCell ref="J10:K10"/>
    <mergeCell ref="D10:E10"/>
    <mergeCell ref="F10:G10"/>
    <mergeCell ref="H10:I10"/>
    <mergeCell ref="B10:C10"/>
    <mergeCell ref="E23:F23"/>
    <mergeCell ref="I24:J24"/>
    <mergeCell ref="E27:F27"/>
    <mergeCell ref="G27:H27"/>
    <mergeCell ref="G25:H25"/>
    <mergeCell ref="B26:D26"/>
    <mergeCell ref="I26:J26"/>
    <mergeCell ref="B25:D25"/>
    <mergeCell ref="E24:F24"/>
    <mergeCell ref="B24:D24"/>
    <mergeCell ref="A15:G15"/>
    <mergeCell ref="C16:D16"/>
    <mergeCell ref="A16:B16"/>
    <mergeCell ref="A17:B17"/>
    <mergeCell ref="C17:D17"/>
    <mergeCell ref="A22:A23"/>
    <mergeCell ref="A21:S21"/>
    <mergeCell ref="Q24:R24"/>
    <mergeCell ref="S24:T24"/>
    <mergeCell ref="I27:J27"/>
    <mergeCell ref="K27:L27"/>
    <mergeCell ref="M30:N30"/>
    <mergeCell ref="O30:P30"/>
    <mergeCell ref="Q30:R30"/>
    <mergeCell ref="M28:N28"/>
    <mergeCell ref="K30:L30"/>
    <mergeCell ref="O38:P38"/>
    <mergeCell ref="M40:N40"/>
    <mergeCell ref="O39:P39"/>
    <mergeCell ref="M38:N38"/>
    <mergeCell ref="M37:N37"/>
    <mergeCell ref="O37:P37"/>
    <mergeCell ref="K38:L38"/>
    <mergeCell ref="I40:J40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9"/>
  <sheetViews>
    <sheetView topLeftCell="A5" zoomScaleSheetLayoutView="100" workbookViewId="0">
      <selection activeCell="K10" sqref="K10:L43"/>
    </sheetView>
  </sheetViews>
  <sheetFormatPr defaultRowHeight="12.75"/>
  <cols>
    <col min="1" max="1" width="7.140625" customWidth="1"/>
    <col min="2" max="2" width="14.85546875" customWidth="1"/>
    <col min="3" max="3" width="14.5703125" customWidth="1"/>
    <col min="4" max="4" width="16.5703125" style="314" customWidth="1"/>
    <col min="5" max="8" width="18.42578125" style="314" customWidth="1"/>
  </cols>
  <sheetData>
    <row r="1" spans="1:15">
      <c r="H1" s="320" t="s">
        <v>521</v>
      </c>
    </row>
    <row r="2" spans="1:15" ht="18">
      <c r="A2" s="681" t="s">
        <v>0</v>
      </c>
      <c r="B2" s="681"/>
      <c r="C2" s="681"/>
      <c r="D2" s="681"/>
      <c r="E2" s="681"/>
      <c r="F2" s="681"/>
      <c r="G2" s="681"/>
      <c r="H2" s="681"/>
      <c r="I2" s="245"/>
      <c r="J2" s="245"/>
      <c r="K2" s="245"/>
      <c r="L2" s="245"/>
      <c r="M2" s="245"/>
      <c r="N2" s="245"/>
      <c r="O2" s="245"/>
    </row>
    <row r="3" spans="1:15" ht="21">
      <c r="A3" s="682" t="s">
        <v>753</v>
      </c>
      <c r="B3" s="682"/>
      <c r="C3" s="682"/>
      <c r="D3" s="682"/>
      <c r="E3" s="682"/>
      <c r="F3" s="682"/>
      <c r="G3" s="682"/>
      <c r="H3" s="682"/>
      <c r="I3" s="246"/>
      <c r="J3" s="246"/>
      <c r="K3" s="246"/>
      <c r="L3" s="246"/>
      <c r="M3" s="246"/>
      <c r="N3" s="246"/>
      <c r="O3" s="246"/>
    </row>
    <row r="4" spans="1:15" ht="15">
      <c r="A4" s="214"/>
      <c r="B4" s="214"/>
      <c r="C4" s="214"/>
      <c r="D4" s="311"/>
      <c r="E4" s="311"/>
      <c r="F4" s="311"/>
      <c r="G4" s="311"/>
      <c r="H4" s="311"/>
      <c r="I4" s="214"/>
      <c r="J4" s="214"/>
      <c r="K4" s="214"/>
      <c r="L4" s="214"/>
      <c r="M4" s="214"/>
      <c r="N4" s="214"/>
      <c r="O4" s="214"/>
    </row>
    <row r="5" spans="1:15" ht="18">
      <c r="A5" s="681" t="s">
        <v>520</v>
      </c>
      <c r="B5" s="681"/>
      <c r="C5" s="681"/>
      <c r="D5" s="681"/>
      <c r="E5" s="681"/>
      <c r="F5" s="681"/>
      <c r="G5" s="681"/>
      <c r="H5" s="681"/>
      <c r="I5" s="245"/>
      <c r="J5" s="245"/>
      <c r="K5" s="245"/>
      <c r="L5" s="245"/>
      <c r="M5" s="245"/>
      <c r="N5" s="245"/>
      <c r="O5" s="245"/>
    </row>
    <row r="6" spans="1:15" ht="15">
      <c r="A6" s="215" t="s">
        <v>948</v>
      </c>
      <c r="B6" s="215"/>
      <c r="C6" s="214"/>
      <c r="D6" s="311"/>
      <c r="E6" s="311"/>
      <c r="F6" s="773" t="s">
        <v>961</v>
      </c>
      <c r="G6" s="773"/>
      <c r="H6" s="773"/>
      <c r="I6" s="214"/>
      <c r="J6" s="214"/>
      <c r="K6" s="214"/>
      <c r="L6" s="247"/>
      <c r="M6" s="247"/>
      <c r="N6" s="771"/>
      <c r="O6" s="771"/>
    </row>
    <row r="7" spans="1:15" ht="31.5" customHeight="1">
      <c r="A7" s="747" t="s">
        <v>2</v>
      </c>
      <c r="B7" s="747" t="s">
        <v>3</v>
      </c>
      <c r="C7" s="772" t="s">
        <v>393</v>
      </c>
      <c r="D7" s="774" t="s">
        <v>498</v>
      </c>
      <c r="E7" s="775"/>
      <c r="F7" s="775"/>
      <c r="G7" s="775"/>
      <c r="H7" s="776"/>
    </row>
    <row r="8" spans="1:15" ht="34.5" customHeight="1">
      <c r="A8" s="747"/>
      <c r="B8" s="747"/>
      <c r="C8" s="772"/>
      <c r="D8" s="312" t="s">
        <v>499</v>
      </c>
      <c r="E8" s="312" t="s">
        <v>500</v>
      </c>
      <c r="F8" s="312" t="s">
        <v>501</v>
      </c>
      <c r="G8" s="312" t="s">
        <v>656</v>
      </c>
      <c r="H8" s="312" t="s">
        <v>49</v>
      </c>
    </row>
    <row r="9" spans="1:15" ht="15">
      <c r="A9" s="231">
        <v>1</v>
      </c>
      <c r="B9" s="231">
        <v>2</v>
      </c>
      <c r="C9" s="231">
        <v>3</v>
      </c>
      <c r="D9" s="231">
        <v>4</v>
      </c>
      <c r="E9" s="231">
        <v>5</v>
      </c>
      <c r="F9" s="231">
        <v>6</v>
      </c>
      <c r="G9" s="231">
        <v>7</v>
      </c>
      <c r="H9" s="231">
        <v>8</v>
      </c>
    </row>
    <row r="10" spans="1:15" ht="14.25">
      <c r="A10" s="8">
        <v>1</v>
      </c>
      <c r="B10" s="406" t="s">
        <v>905</v>
      </c>
      <c r="C10" s="519">
        <v>1894</v>
      </c>
      <c r="D10" s="435">
        <v>1786</v>
      </c>
      <c r="E10" s="435">
        <v>0</v>
      </c>
      <c r="F10" s="435">
        <v>0</v>
      </c>
      <c r="G10" s="435">
        <v>108</v>
      </c>
      <c r="H10" s="435"/>
      <c r="K10" t="s">
        <v>1003</v>
      </c>
    </row>
    <row r="11" spans="1:15" ht="14.25">
      <c r="A11" s="8">
        <v>2</v>
      </c>
      <c r="B11" s="406" t="s">
        <v>906</v>
      </c>
      <c r="C11" s="519">
        <v>2874</v>
      </c>
      <c r="D11" s="435">
        <v>2472</v>
      </c>
      <c r="E11" s="435">
        <v>0</v>
      </c>
      <c r="F11" s="435">
        <v>0</v>
      </c>
      <c r="G11" s="435">
        <v>402</v>
      </c>
      <c r="H11" s="435"/>
    </row>
    <row r="12" spans="1:15" ht="14.25">
      <c r="A12" s="8">
        <v>3</v>
      </c>
      <c r="B12" s="406" t="s">
        <v>907</v>
      </c>
      <c r="C12" s="519">
        <v>2651</v>
      </c>
      <c r="D12" s="435">
        <v>2651</v>
      </c>
      <c r="E12" s="435">
        <v>0</v>
      </c>
      <c r="F12" s="435">
        <v>0</v>
      </c>
      <c r="G12" s="435">
        <v>0</v>
      </c>
      <c r="H12" s="435"/>
    </row>
    <row r="13" spans="1:15" ht="14.25">
      <c r="A13" s="8">
        <v>4</v>
      </c>
      <c r="B13" s="406" t="s">
        <v>908</v>
      </c>
      <c r="C13" s="519">
        <v>1307</v>
      </c>
      <c r="D13" s="435">
        <v>1307</v>
      </c>
      <c r="E13" s="435">
        <v>0</v>
      </c>
      <c r="F13" s="435">
        <v>0</v>
      </c>
      <c r="G13" s="435">
        <v>0</v>
      </c>
      <c r="H13" s="435"/>
    </row>
    <row r="14" spans="1:15" ht="14.25">
      <c r="A14" s="8">
        <v>5</v>
      </c>
      <c r="B14" s="406" t="s">
        <v>909</v>
      </c>
      <c r="C14" s="519">
        <v>4927</v>
      </c>
      <c r="D14" s="435">
        <v>4927</v>
      </c>
      <c r="E14" s="435">
        <v>0</v>
      </c>
      <c r="F14" s="435">
        <v>0</v>
      </c>
      <c r="G14" s="435">
        <v>0</v>
      </c>
      <c r="H14" s="435"/>
    </row>
    <row r="15" spans="1:15" ht="14.25">
      <c r="A15" s="8">
        <v>6</v>
      </c>
      <c r="B15" s="406" t="s">
        <v>910</v>
      </c>
      <c r="C15" s="519">
        <v>1743</v>
      </c>
      <c r="D15" s="435">
        <v>1743</v>
      </c>
      <c r="E15" s="435">
        <v>0</v>
      </c>
      <c r="F15" s="435">
        <v>0</v>
      </c>
      <c r="G15" s="435">
        <v>0</v>
      </c>
      <c r="H15" s="435"/>
    </row>
    <row r="16" spans="1:15" ht="14.25">
      <c r="A16" s="8">
        <v>7</v>
      </c>
      <c r="B16" s="406" t="s">
        <v>911</v>
      </c>
      <c r="C16" s="519">
        <v>2911</v>
      </c>
      <c r="D16" s="435">
        <v>2829</v>
      </c>
      <c r="E16" s="435">
        <v>0</v>
      </c>
      <c r="F16" s="435">
        <v>0</v>
      </c>
      <c r="G16" s="435">
        <v>82</v>
      </c>
      <c r="H16" s="435"/>
    </row>
    <row r="17" spans="1:8" ht="14.25">
      <c r="A17" s="8">
        <v>8</v>
      </c>
      <c r="B17" s="406" t="s">
        <v>912</v>
      </c>
      <c r="C17" s="519">
        <v>1976</v>
      </c>
      <c r="D17" s="435">
        <v>1797</v>
      </c>
      <c r="E17" s="435">
        <v>0</v>
      </c>
      <c r="F17" s="435">
        <v>0</v>
      </c>
      <c r="G17" s="435">
        <v>179</v>
      </c>
      <c r="H17" s="435"/>
    </row>
    <row r="18" spans="1:8" ht="14.25">
      <c r="A18" s="8">
        <v>9</v>
      </c>
      <c r="B18" s="406" t="s">
        <v>913</v>
      </c>
      <c r="C18" s="519">
        <v>1278</v>
      </c>
      <c r="D18" s="435">
        <v>1278</v>
      </c>
      <c r="E18" s="435">
        <v>0</v>
      </c>
      <c r="F18" s="435">
        <v>0</v>
      </c>
      <c r="G18" s="435">
        <v>0</v>
      </c>
      <c r="H18" s="435"/>
    </row>
    <row r="19" spans="1:8" ht="14.25">
      <c r="A19" s="8">
        <v>10</v>
      </c>
      <c r="B19" s="406" t="s">
        <v>914</v>
      </c>
      <c r="C19" s="519">
        <v>1830</v>
      </c>
      <c r="D19" s="435">
        <v>1735</v>
      </c>
      <c r="E19" s="435">
        <v>0</v>
      </c>
      <c r="F19" s="435">
        <v>0</v>
      </c>
      <c r="G19" s="435">
        <v>95</v>
      </c>
      <c r="H19" s="435"/>
    </row>
    <row r="20" spans="1:8" ht="14.25">
      <c r="A20" s="8">
        <v>11</v>
      </c>
      <c r="B20" s="406" t="s">
        <v>915</v>
      </c>
      <c r="C20" s="519">
        <v>1414</v>
      </c>
      <c r="D20" s="435">
        <v>1414</v>
      </c>
      <c r="E20" s="435">
        <v>0</v>
      </c>
      <c r="F20" s="435">
        <v>0</v>
      </c>
      <c r="G20" s="435">
        <v>0</v>
      </c>
      <c r="H20" s="435"/>
    </row>
    <row r="21" spans="1:8" ht="14.25">
      <c r="A21" s="8">
        <v>12</v>
      </c>
      <c r="B21" s="406" t="s">
        <v>916</v>
      </c>
      <c r="C21" s="519">
        <v>1538</v>
      </c>
      <c r="D21" s="435">
        <v>1538</v>
      </c>
      <c r="E21" s="435">
        <v>0</v>
      </c>
      <c r="F21" s="435">
        <v>0</v>
      </c>
      <c r="G21" s="435">
        <v>0</v>
      </c>
      <c r="H21" s="435"/>
    </row>
    <row r="22" spans="1:8" ht="14.25">
      <c r="A22" s="8">
        <v>13</v>
      </c>
      <c r="B22" s="406" t="s">
        <v>917</v>
      </c>
      <c r="C22" s="519">
        <v>1150</v>
      </c>
      <c r="D22" s="435">
        <v>1150</v>
      </c>
      <c r="E22" s="435">
        <v>0</v>
      </c>
      <c r="F22" s="435">
        <v>0</v>
      </c>
      <c r="G22" s="435">
        <v>0</v>
      </c>
      <c r="H22" s="435"/>
    </row>
    <row r="23" spans="1:8" ht="14.25">
      <c r="A23" s="8">
        <v>14</v>
      </c>
      <c r="B23" s="406" t="s">
        <v>918</v>
      </c>
      <c r="C23" s="154">
        <v>2235</v>
      </c>
      <c r="D23" s="520">
        <v>2235</v>
      </c>
      <c r="E23" s="435">
        <v>0</v>
      </c>
      <c r="F23" s="435">
        <v>0</v>
      </c>
      <c r="G23" s="520">
        <v>0</v>
      </c>
      <c r="H23" s="520"/>
    </row>
    <row r="24" spans="1:8" ht="14.25">
      <c r="A24" s="8">
        <v>15</v>
      </c>
      <c r="B24" s="406" t="s">
        <v>919</v>
      </c>
      <c r="C24" s="154">
        <v>1923</v>
      </c>
      <c r="D24" s="520">
        <v>1923</v>
      </c>
      <c r="E24" s="435">
        <v>0</v>
      </c>
      <c r="F24" s="435">
        <v>0</v>
      </c>
      <c r="G24" s="520">
        <v>0</v>
      </c>
      <c r="H24" s="520"/>
    </row>
    <row r="25" spans="1:8" ht="14.25">
      <c r="A25" s="8">
        <v>16</v>
      </c>
      <c r="B25" s="406" t="s">
        <v>920</v>
      </c>
      <c r="C25" s="154">
        <v>1091</v>
      </c>
      <c r="D25" s="520">
        <v>1091</v>
      </c>
      <c r="E25" s="435">
        <v>0</v>
      </c>
      <c r="F25" s="435">
        <v>0</v>
      </c>
      <c r="G25" s="520">
        <v>0</v>
      </c>
      <c r="H25" s="520"/>
    </row>
    <row r="26" spans="1:8" ht="14.25">
      <c r="A26" s="8">
        <v>17</v>
      </c>
      <c r="B26" s="406" t="s">
        <v>921</v>
      </c>
      <c r="C26" s="154">
        <v>3629</v>
      </c>
      <c r="D26" s="520">
        <v>1617</v>
      </c>
      <c r="E26" s="435">
        <v>0</v>
      </c>
      <c r="F26" s="435">
        <v>0</v>
      </c>
      <c r="G26" s="520">
        <v>2012</v>
      </c>
      <c r="H26" s="520"/>
    </row>
    <row r="27" spans="1:8" ht="14.25">
      <c r="A27" s="8">
        <v>18</v>
      </c>
      <c r="B27" s="406" t="s">
        <v>922</v>
      </c>
      <c r="C27" s="154">
        <v>1280</v>
      </c>
      <c r="D27" s="520">
        <v>1280</v>
      </c>
      <c r="E27" s="435">
        <v>0</v>
      </c>
      <c r="F27" s="435">
        <v>0</v>
      </c>
      <c r="G27" s="520">
        <v>0</v>
      </c>
      <c r="H27" s="520"/>
    </row>
    <row r="28" spans="1:8" ht="14.25">
      <c r="A28" s="8">
        <v>19</v>
      </c>
      <c r="B28" s="406" t="s">
        <v>923</v>
      </c>
      <c r="C28" s="154">
        <v>1885</v>
      </c>
      <c r="D28" s="520">
        <v>1885</v>
      </c>
      <c r="E28" s="435">
        <v>0</v>
      </c>
      <c r="F28" s="435">
        <v>0</v>
      </c>
      <c r="G28" s="520">
        <v>0</v>
      </c>
      <c r="H28" s="520"/>
    </row>
    <row r="29" spans="1:8" ht="14.25">
      <c r="A29" s="8">
        <v>20</v>
      </c>
      <c r="B29" s="406" t="s">
        <v>924</v>
      </c>
      <c r="C29" s="154">
        <v>1748</v>
      </c>
      <c r="D29" s="520">
        <v>1601</v>
      </c>
      <c r="E29" s="435">
        <v>0</v>
      </c>
      <c r="F29" s="435">
        <v>0</v>
      </c>
      <c r="G29" s="520">
        <v>147</v>
      </c>
      <c r="H29" s="520"/>
    </row>
    <row r="30" spans="1:8" ht="14.25">
      <c r="A30" s="8">
        <v>21</v>
      </c>
      <c r="B30" s="406" t="s">
        <v>925</v>
      </c>
      <c r="C30" s="154">
        <v>1552</v>
      </c>
      <c r="D30" s="520">
        <v>1552</v>
      </c>
      <c r="E30" s="435">
        <v>0</v>
      </c>
      <c r="F30" s="435">
        <v>0</v>
      </c>
      <c r="G30" s="520">
        <v>0</v>
      </c>
      <c r="H30" s="520"/>
    </row>
    <row r="31" spans="1:8" ht="14.25">
      <c r="A31" s="8">
        <v>22</v>
      </c>
      <c r="B31" s="406" t="s">
        <v>926</v>
      </c>
      <c r="C31" s="154">
        <v>3513</v>
      </c>
      <c r="D31" s="520">
        <v>3121</v>
      </c>
      <c r="E31" s="435">
        <v>0</v>
      </c>
      <c r="F31" s="435">
        <v>0</v>
      </c>
      <c r="G31" s="520">
        <v>392</v>
      </c>
      <c r="H31" s="520"/>
    </row>
    <row r="32" spans="1:8" ht="14.25">
      <c r="A32" s="8">
        <v>23</v>
      </c>
      <c r="B32" s="406" t="s">
        <v>927</v>
      </c>
      <c r="C32" s="154">
        <v>1416</v>
      </c>
      <c r="D32" s="520">
        <v>1416</v>
      </c>
      <c r="E32" s="435">
        <v>0</v>
      </c>
      <c r="F32" s="435">
        <v>0</v>
      </c>
      <c r="G32" s="520">
        <v>0</v>
      </c>
      <c r="H32" s="520"/>
    </row>
    <row r="33" spans="1:9" ht="14.25">
      <c r="A33" s="8">
        <v>24</v>
      </c>
      <c r="B33" s="406" t="s">
        <v>928</v>
      </c>
      <c r="C33" s="154">
        <v>1144</v>
      </c>
      <c r="D33" s="520">
        <v>1144</v>
      </c>
      <c r="E33" s="435">
        <v>0</v>
      </c>
      <c r="F33" s="435">
        <v>0</v>
      </c>
      <c r="G33" s="520">
        <v>0</v>
      </c>
      <c r="H33" s="520"/>
    </row>
    <row r="34" spans="1:9" ht="14.25">
      <c r="A34" s="8">
        <v>25</v>
      </c>
      <c r="B34" s="406" t="s">
        <v>929</v>
      </c>
      <c r="C34" s="154">
        <v>3118</v>
      </c>
      <c r="D34" s="520">
        <v>3118</v>
      </c>
      <c r="E34" s="435">
        <v>0</v>
      </c>
      <c r="F34" s="435">
        <v>0</v>
      </c>
      <c r="G34" s="520">
        <v>0</v>
      </c>
      <c r="H34" s="520"/>
    </row>
    <row r="35" spans="1:9" ht="14.25">
      <c r="A35" s="8">
        <v>26</v>
      </c>
      <c r="B35" s="406" t="s">
        <v>930</v>
      </c>
      <c r="C35" s="154">
        <v>1806</v>
      </c>
      <c r="D35" s="520">
        <v>1806</v>
      </c>
      <c r="E35" s="435">
        <v>0</v>
      </c>
      <c r="F35" s="435">
        <v>0</v>
      </c>
      <c r="G35" s="520">
        <v>0</v>
      </c>
      <c r="H35" s="520"/>
    </row>
    <row r="36" spans="1:9" ht="14.25">
      <c r="A36" s="8">
        <v>27</v>
      </c>
      <c r="B36" s="406" t="s">
        <v>931</v>
      </c>
      <c r="C36" s="154">
        <v>1356</v>
      </c>
      <c r="D36" s="520">
        <v>1356</v>
      </c>
      <c r="E36" s="435">
        <v>0</v>
      </c>
      <c r="F36" s="435">
        <v>0</v>
      </c>
      <c r="G36" s="520">
        <v>0</v>
      </c>
      <c r="H36" s="520"/>
    </row>
    <row r="37" spans="1:9" ht="14.25">
      <c r="A37" s="8">
        <v>28</v>
      </c>
      <c r="B37" s="406" t="s">
        <v>932</v>
      </c>
      <c r="C37" s="154">
        <v>1687</v>
      </c>
      <c r="D37" s="520">
        <v>1100</v>
      </c>
      <c r="E37" s="435">
        <v>0</v>
      </c>
      <c r="F37" s="435">
        <v>0</v>
      </c>
      <c r="G37" s="520">
        <v>587</v>
      </c>
      <c r="H37" s="520"/>
    </row>
    <row r="38" spans="1:9" ht="14.25">
      <c r="A38" s="8">
        <v>29</v>
      </c>
      <c r="B38" s="406" t="s">
        <v>933</v>
      </c>
      <c r="C38" s="154">
        <v>1107</v>
      </c>
      <c r="D38" s="520">
        <v>1107</v>
      </c>
      <c r="E38" s="435">
        <v>0</v>
      </c>
      <c r="F38" s="435">
        <v>0</v>
      </c>
      <c r="G38" s="520">
        <v>0</v>
      </c>
      <c r="H38" s="520"/>
    </row>
    <row r="39" spans="1:9" ht="15" customHeight="1">
      <c r="A39" s="8">
        <v>30</v>
      </c>
      <c r="B39" s="406" t="s">
        <v>934</v>
      </c>
      <c r="C39" s="154">
        <v>1943</v>
      </c>
      <c r="D39" s="520">
        <v>1943</v>
      </c>
      <c r="E39" s="435">
        <v>0</v>
      </c>
      <c r="F39" s="435">
        <v>0</v>
      </c>
      <c r="G39" s="520">
        <v>0</v>
      </c>
      <c r="H39" s="520"/>
    </row>
    <row r="40" spans="1:9" ht="15" customHeight="1">
      <c r="A40" s="8">
        <v>31</v>
      </c>
      <c r="B40" s="406" t="s">
        <v>935</v>
      </c>
      <c r="C40" s="154">
        <v>930</v>
      </c>
      <c r="D40" s="520">
        <v>930</v>
      </c>
      <c r="E40" s="435">
        <v>0</v>
      </c>
      <c r="F40" s="435">
        <v>0</v>
      </c>
      <c r="G40" s="520">
        <v>0</v>
      </c>
      <c r="H40" s="520"/>
    </row>
    <row r="41" spans="1:9" ht="15" customHeight="1">
      <c r="A41" s="8">
        <v>32</v>
      </c>
      <c r="B41" s="406" t="s">
        <v>936</v>
      </c>
      <c r="C41" s="154">
        <v>1574</v>
      </c>
      <c r="D41" s="520">
        <v>1574</v>
      </c>
      <c r="E41" s="435">
        <v>0</v>
      </c>
      <c r="F41" s="435">
        <v>0</v>
      </c>
      <c r="G41" s="520">
        <v>0</v>
      </c>
      <c r="H41" s="520"/>
    </row>
    <row r="42" spans="1:9" ht="15" customHeight="1">
      <c r="A42" s="8">
        <v>33</v>
      </c>
      <c r="B42" s="406" t="s">
        <v>937</v>
      </c>
      <c r="C42" s="154">
        <v>3911</v>
      </c>
      <c r="D42" s="520">
        <v>3712</v>
      </c>
      <c r="E42" s="435">
        <v>0</v>
      </c>
      <c r="F42" s="435">
        <v>0</v>
      </c>
      <c r="G42" s="520">
        <v>199</v>
      </c>
      <c r="H42" s="520"/>
    </row>
    <row r="43" spans="1:9" ht="15" customHeight="1">
      <c r="A43" s="152" t="s">
        <v>19</v>
      </c>
      <c r="B43" s="152"/>
      <c r="C43" s="174">
        <f>SUM(C10:C42)</f>
        <v>66341</v>
      </c>
      <c r="D43" s="174">
        <f t="shared" ref="D43:H43" si="0">SUM(D10:D42)</f>
        <v>62138</v>
      </c>
      <c r="E43" s="174">
        <f t="shared" si="0"/>
        <v>0</v>
      </c>
      <c r="F43" s="174">
        <f t="shared" si="0"/>
        <v>0</v>
      </c>
      <c r="G43" s="174">
        <f t="shared" si="0"/>
        <v>4203</v>
      </c>
      <c r="H43" s="174">
        <f t="shared" si="0"/>
        <v>0</v>
      </c>
    </row>
    <row r="44" spans="1:9" ht="15" customHeight="1">
      <c r="A44" s="220"/>
      <c r="B44" s="220"/>
      <c r="C44" s="220"/>
      <c r="D44" s="221"/>
      <c r="E44" s="221"/>
      <c r="F44" s="221"/>
      <c r="G44" s="221"/>
      <c r="H44" s="221"/>
    </row>
    <row r="45" spans="1:9" ht="15" customHeight="1">
      <c r="A45" s="220"/>
      <c r="B45" s="220"/>
      <c r="C45" s="220"/>
      <c r="D45" s="221"/>
      <c r="E45" s="221"/>
      <c r="F45" s="221"/>
      <c r="G45" s="221"/>
      <c r="H45" s="221"/>
    </row>
    <row r="46" spans="1:9" ht="15" customHeight="1">
      <c r="A46" s="220"/>
      <c r="B46" s="220"/>
      <c r="C46" s="220"/>
      <c r="D46" s="679" t="s">
        <v>13</v>
      </c>
      <c r="E46" s="679"/>
      <c r="F46" s="679"/>
      <c r="G46" s="679"/>
      <c r="H46" s="679"/>
      <c r="I46" s="679"/>
    </row>
    <row r="47" spans="1:9">
      <c r="A47" s="220" t="s">
        <v>12</v>
      </c>
      <c r="C47" s="220"/>
      <c r="D47" s="679" t="s">
        <v>14</v>
      </c>
      <c r="E47" s="679"/>
      <c r="F47" s="679"/>
      <c r="G47" s="679"/>
      <c r="H47" s="679"/>
      <c r="I47" s="679"/>
    </row>
    <row r="48" spans="1:9">
      <c r="D48" s="679" t="s">
        <v>89</v>
      </c>
      <c r="E48" s="679"/>
      <c r="F48" s="679"/>
      <c r="G48" s="679"/>
      <c r="H48" s="679"/>
      <c r="I48" s="679"/>
    </row>
    <row r="49" spans="4:9">
      <c r="D49" s="680" t="s">
        <v>86</v>
      </c>
      <c r="E49" s="680"/>
      <c r="F49" s="680"/>
      <c r="G49" s="680"/>
      <c r="H49" s="680"/>
      <c r="I49" s="220"/>
    </row>
  </sheetData>
  <mergeCells count="13">
    <mergeCell ref="D47:I47"/>
    <mergeCell ref="D48:I48"/>
    <mergeCell ref="D49:H49"/>
    <mergeCell ref="A2:H2"/>
    <mergeCell ref="A3:H3"/>
    <mergeCell ref="A5:H5"/>
    <mergeCell ref="D7:H7"/>
    <mergeCell ref="D46:I46"/>
    <mergeCell ref="N6:O6"/>
    <mergeCell ref="A7:A8"/>
    <mergeCell ref="B7:B8"/>
    <mergeCell ref="C7:C8"/>
    <mergeCell ref="F6:H6"/>
  </mergeCells>
  <printOptions horizontalCentered="1"/>
  <pageMargins left="1.03" right="0.70866141732283472" top="0.23622047244094491" bottom="0" header="0.31496062992125984" footer="0.31496062992125984"/>
  <pageSetup paperSize="9" scale="77" orientation="landscape" r:id="rId1"/>
  <colBreaks count="1" manualBreakCount="1">
    <brk id="8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8"/>
  <sheetViews>
    <sheetView topLeftCell="A6" zoomScaleSheetLayoutView="90" workbookViewId="0">
      <selection activeCell="P9" sqref="P9:Q42"/>
    </sheetView>
  </sheetViews>
  <sheetFormatPr defaultRowHeight="12.75"/>
  <cols>
    <col min="2" max="2" width="13.8554687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314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4" ht="18">
      <c r="A1" s="681" t="s">
        <v>0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N1" s="257" t="s">
        <v>523</v>
      </c>
    </row>
    <row r="2" spans="1:14" ht="21">
      <c r="A2" s="682" t="s">
        <v>753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</row>
    <row r="3" spans="1:14" ht="15">
      <c r="A3" s="214"/>
      <c r="B3" s="214"/>
      <c r="C3" s="214"/>
      <c r="D3" s="214"/>
      <c r="E3" s="214"/>
      <c r="F3" s="214"/>
      <c r="G3" s="214"/>
      <c r="H3" s="214"/>
      <c r="I3" s="311"/>
      <c r="J3" s="311"/>
    </row>
    <row r="4" spans="1:14" ht="18">
      <c r="A4" s="681" t="s">
        <v>522</v>
      </c>
      <c r="B4" s="681"/>
      <c r="C4" s="681"/>
      <c r="D4" s="681"/>
      <c r="E4" s="681"/>
      <c r="F4" s="681"/>
      <c r="G4" s="681"/>
      <c r="H4" s="681"/>
      <c r="I4" s="337"/>
      <c r="J4" s="337"/>
    </row>
    <row r="5" spans="1:14" ht="15">
      <c r="A5" s="215" t="s">
        <v>948</v>
      </c>
      <c r="B5" s="215"/>
      <c r="C5" s="215"/>
      <c r="D5" s="215"/>
      <c r="E5" s="215"/>
      <c r="F5" s="215"/>
      <c r="G5" s="215"/>
      <c r="H5" s="214"/>
      <c r="I5" s="311"/>
      <c r="J5" s="311"/>
      <c r="L5" s="777" t="s">
        <v>961</v>
      </c>
      <c r="M5" s="777"/>
      <c r="N5" s="777"/>
    </row>
    <row r="6" spans="1:14" ht="28.5" customHeight="1">
      <c r="A6" s="745" t="s">
        <v>2</v>
      </c>
      <c r="B6" s="745" t="s">
        <v>39</v>
      </c>
      <c r="C6" s="594" t="s">
        <v>406</v>
      </c>
      <c r="D6" s="603" t="s">
        <v>456</v>
      </c>
      <c r="E6" s="603"/>
      <c r="F6" s="603"/>
      <c r="G6" s="603"/>
      <c r="H6" s="580"/>
      <c r="I6" s="778" t="s">
        <v>548</v>
      </c>
      <c r="J6" s="778" t="s">
        <v>549</v>
      </c>
      <c r="K6" s="747" t="s">
        <v>502</v>
      </c>
      <c r="L6" s="747"/>
      <c r="M6" s="747"/>
      <c r="N6" s="747"/>
    </row>
    <row r="7" spans="1:14" ht="39" customHeight="1">
      <c r="A7" s="746"/>
      <c r="B7" s="746"/>
      <c r="C7" s="594"/>
      <c r="D7" s="5" t="s">
        <v>455</v>
      </c>
      <c r="E7" s="5" t="s">
        <v>407</v>
      </c>
      <c r="F7" s="69" t="s">
        <v>408</v>
      </c>
      <c r="G7" s="5" t="s">
        <v>409</v>
      </c>
      <c r="H7" s="5" t="s">
        <v>49</v>
      </c>
      <c r="I7" s="778"/>
      <c r="J7" s="778"/>
      <c r="K7" s="248" t="s">
        <v>410</v>
      </c>
      <c r="L7" s="26" t="s">
        <v>503</v>
      </c>
      <c r="M7" s="5" t="s">
        <v>411</v>
      </c>
      <c r="N7" s="26" t="s">
        <v>412</v>
      </c>
    </row>
    <row r="8" spans="1:14" ht="15">
      <c r="A8" s="218" t="s">
        <v>264</v>
      </c>
      <c r="B8" s="218" t="s">
        <v>265</v>
      </c>
      <c r="C8" s="218" t="s">
        <v>266</v>
      </c>
      <c r="D8" s="218" t="s">
        <v>267</v>
      </c>
      <c r="E8" s="218" t="s">
        <v>268</v>
      </c>
      <c r="F8" s="218" t="s">
        <v>269</v>
      </c>
      <c r="G8" s="218" t="s">
        <v>270</v>
      </c>
      <c r="H8" s="218" t="s">
        <v>271</v>
      </c>
      <c r="I8" s="338" t="s">
        <v>290</v>
      </c>
      <c r="J8" s="338" t="s">
        <v>291</v>
      </c>
      <c r="K8" s="218" t="s">
        <v>292</v>
      </c>
      <c r="L8" s="218" t="s">
        <v>320</v>
      </c>
      <c r="M8" s="218" t="s">
        <v>321</v>
      </c>
      <c r="N8" s="218" t="s">
        <v>322</v>
      </c>
    </row>
    <row r="9" spans="1:14" ht="15.75">
      <c r="A9" s="318">
        <v>1</v>
      </c>
      <c r="B9" s="406" t="s">
        <v>905</v>
      </c>
      <c r="C9" s="485">
        <v>1894</v>
      </c>
      <c r="D9" s="485">
        <v>319</v>
      </c>
      <c r="E9" s="485">
        <v>538</v>
      </c>
      <c r="F9" s="485">
        <v>0</v>
      </c>
      <c r="G9" s="485">
        <v>0</v>
      </c>
      <c r="H9" s="485">
        <v>1037</v>
      </c>
      <c r="I9" s="486">
        <v>1894</v>
      </c>
      <c r="J9" s="486">
        <v>1894</v>
      </c>
      <c r="K9" s="231" t="s">
        <v>980</v>
      </c>
      <c r="L9" s="231" t="s">
        <v>980</v>
      </c>
      <c r="M9" s="231" t="s">
        <v>980</v>
      </c>
      <c r="N9" s="231" t="s">
        <v>980</v>
      </c>
    </row>
    <row r="10" spans="1:14" ht="15.75">
      <c r="A10" s="318">
        <v>2</v>
      </c>
      <c r="B10" s="406" t="s">
        <v>906</v>
      </c>
      <c r="C10" s="485">
        <v>2874</v>
      </c>
      <c r="D10" s="485">
        <v>371</v>
      </c>
      <c r="E10" s="485">
        <v>339</v>
      </c>
      <c r="F10" s="485">
        <v>586</v>
      </c>
      <c r="G10" s="485">
        <v>1</v>
      </c>
      <c r="H10" s="485">
        <v>1577</v>
      </c>
      <c r="I10" s="486">
        <v>2874</v>
      </c>
      <c r="J10" s="486">
        <v>2874</v>
      </c>
      <c r="K10" s="231" t="s">
        <v>980</v>
      </c>
      <c r="L10" s="231" t="s">
        <v>980</v>
      </c>
      <c r="M10" s="231" t="s">
        <v>980</v>
      </c>
      <c r="N10" s="231" t="s">
        <v>980</v>
      </c>
    </row>
    <row r="11" spans="1:14" ht="15.75">
      <c r="A11" s="318">
        <v>3</v>
      </c>
      <c r="B11" s="406" t="s">
        <v>907</v>
      </c>
      <c r="C11" s="485">
        <v>2651</v>
      </c>
      <c r="D11" s="485">
        <v>291</v>
      </c>
      <c r="E11" s="485">
        <v>120</v>
      </c>
      <c r="F11" s="485">
        <v>711</v>
      </c>
      <c r="G11" s="485">
        <v>0</v>
      </c>
      <c r="H11" s="485">
        <v>1529</v>
      </c>
      <c r="I11" s="486">
        <v>2651</v>
      </c>
      <c r="J11" s="486">
        <v>2651</v>
      </c>
      <c r="K11" s="231" t="s">
        <v>980</v>
      </c>
      <c r="L11" s="231" t="s">
        <v>980</v>
      </c>
      <c r="M11" s="231" t="s">
        <v>980</v>
      </c>
      <c r="N11" s="231" t="s">
        <v>980</v>
      </c>
    </row>
    <row r="12" spans="1:14" ht="15.75">
      <c r="A12" s="318">
        <v>4</v>
      </c>
      <c r="B12" s="406" t="s">
        <v>908</v>
      </c>
      <c r="C12" s="485">
        <v>1307</v>
      </c>
      <c r="D12" s="485">
        <v>314</v>
      </c>
      <c r="E12" s="485">
        <v>0</v>
      </c>
      <c r="F12" s="485">
        <v>0</v>
      </c>
      <c r="G12" s="485">
        <v>0</v>
      </c>
      <c r="H12" s="485">
        <v>993</v>
      </c>
      <c r="I12" s="486">
        <v>1307</v>
      </c>
      <c r="J12" s="486">
        <v>1307</v>
      </c>
      <c r="K12" s="231" t="s">
        <v>980</v>
      </c>
      <c r="L12" s="231" t="s">
        <v>980</v>
      </c>
      <c r="M12" s="231" t="s">
        <v>980</v>
      </c>
      <c r="N12" s="231" t="s">
        <v>980</v>
      </c>
    </row>
    <row r="13" spans="1:14" ht="15.75">
      <c r="A13" s="318">
        <v>5</v>
      </c>
      <c r="B13" s="406" t="s">
        <v>909</v>
      </c>
      <c r="C13" s="485">
        <v>4927</v>
      </c>
      <c r="D13" s="485">
        <v>790</v>
      </c>
      <c r="E13" s="485">
        <v>662</v>
      </c>
      <c r="F13" s="485">
        <v>417</v>
      </c>
      <c r="G13" s="485">
        <v>119</v>
      </c>
      <c r="H13" s="485">
        <v>2939</v>
      </c>
      <c r="I13" s="486">
        <v>4927</v>
      </c>
      <c r="J13" s="486">
        <v>4927</v>
      </c>
      <c r="K13" s="231" t="s">
        <v>980</v>
      </c>
      <c r="L13" s="231" t="s">
        <v>980</v>
      </c>
      <c r="M13" s="231" t="s">
        <v>980</v>
      </c>
      <c r="N13" s="231" t="s">
        <v>980</v>
      </c>
    </row>
    <row r="14" spans="1:14" ht="15.75">
      <c r="A14" s="318">
        <v>6</v>
      </c>
      <c r="B14" s="406" t="s">
        <v>910</v>
      </c>
      <c r="C14" s="485">
        <v>1743</v>
      </c>
      <c r="D14" s="485">
        <v>231</v>
      </c>
      <c r="E14" s="485">
        <v>379</v>
      </c>
      <c r="F14" s="485">
        <v>44</v>
      </c>
      <c r="G14" s="485">
        <v>0</v>
      </c>
      <c r="H14" s="485">
        <v>1089</v>
      </c>
      <c r="I14" s="486">
        <v>1743</v>
      </c>
      <c r="J14" s="486">
        <v>1743</v>
      </c>
      <c r="K14" s="231" t="s">
        <v>980</v>
      </c>
      <c r="L14" s="231" t="s">
        <v>980</v>
      </c>
      <c r="M14" s="231" t="s">
        <v>980</v>
      </c>
      <c r="N14" s="231" t="s">
        <v>980</v>
      </c>
    </row>
    <row r="15" spans="1:14" ht="15.75">
      <c r="A15" s="318">
        <v>7</v>
      </c>
      <c r="B15" s="406" t="s">
        <v>911</v>
      </c>
      <c r="C15" s="485">
        <v>2911</v>
      </c>
      <c r="D15" s="485">
        <v>341</v>
      </c>
      <c r="E15" s="485">
        <v>648</v>
      </c>
      <c r="F15" s="485">
        <v>282</v>
      </c>
      <c r="G15" s="485">
        <v>0</v>
      </c>
      <c r="H15" s="485">
        <v>1640</v>
      </c>
      <c r="I15" s="486">
        <v>2911</v>
      </c>
      <c r="J15" s="486">
        <v>2911</v>
      </c>
      <c r="K15" s="231" t="s">
        <v>980</v>
      </c>
      <c r="L15" s="231" t="s">
        <v>980</v>
      </c>
      <c r="M15" s="231" t="s">
        <v>980</v>
      </c>
      <c r="N15" s="231" t="s">
        <v>980</v>
      </c>
    </row>
    <row r="16" spans="1:14" ht="15.75">
      <c r="A16" s="318">
        <v>8</v>
      </c>
      <c r="B16" s="406" t="s">
        <v>912</v>
      </c>
      <c r="C16" s="485">
        <v>1976</v>
      </c>
      <c r="D16" s="485">
        <v>97</v>
      </c>
      <c r="E16" s="485">
        <v>1539</v>
      </c>
      <c r="F16" s="485">
        <v>8</v>
      </c>
      <c r="G16" s="485">
        <v>1</v>
      </c>
      <c r="H16" s="485">
        <v>331</v>
      </c>
      <c r="I16" s="486">
        <v>1976</v>
      </c>
      <c r="J16" s="486">
        <v>1976</v>
      </c>
      <c r="K16" s="231" t="s">
        <v>980</v>
      </c>
      <c r="L16" s="231" t="s">
        <v>980</v>
      </c>
      <c r="M16" s="231" t="s">
        <v>980</v>
      </c>
      <c r="N16" s="231" t="s">
        <v>980</v>
      </c>
    </row>
    <row r="17" spans="1:15" ht="15">
      <c r="A17" s="318">
        <v>9</v>
      </c>
      <c r="B17" s="406" t="s">
        <v>913</v>
      </c>
      <c r="C17" s="460">
        <v>1278</v>
      </c>
      <c r="D17" s="460">
        <v>0</v>
      </c>
      <c r="E17" s="460">
        <v>899</v>
      </c>
      <c r="F17" s="460">
        <v>182</v>
      </c>
      <c r="G17" s="460">
        <v>0</v>
      </c>
      <c r="H17" s="460">
        <v>197</v>
      </c>
      <c r="I17" s="296">
        <v>1278</v>
      </c>
      <c r="J17" s="296">
        <v>1278</v>
      </c>
      <c r="K17" s="231" t="s">
        <v>980</v>
      </c>
      <c r="L17" s="231" t="s">
        <v>980</v>
      </c>
      <c r="M17" s="231" t="s">
        <v>980</v>
      </c>
      <c r="N17" s="231" t="s">
        <v>980</v>
      </c>
    </row>
    <row r="18" spans="1:15" ht="15">
      <c r="A18" s="318">
        <v>10</v>
      </c>
      <c r="B18" s="406" t="s">
        <v>914</v>
      </c>
      <c r="C18" s="460">
        <v>1830</v>
      </c>
      <c r="D18" s="460">
        <v>220</v>
      </c>
      <c r="E18" s="460">
        <v>122</v>
      </c>
      <c r="F18" s="460">
        <v>295</v>
      </c>
      <c r="G18" s="460">
        <v>0</v>
      </c>
      <c r="H18" s="460">
        <v>1193</v>
      </c>
      <c r="I18" s="296">
        <v>1830</v>
      </c>
      <c r="J18" s="296">
        <v>1830</v>
      </c>
      <c r="K18" s="231" t="s">
        <v>980</v>
      </c>
      <c r="L18" s="231" t="s">
        <v>980</v>
      </c>
      <c r="M18" s="231" t="s">
        <v>980</v>
      </c>
      <c r="N18" s="231" t="s">
        <v>980</v>
      </c>
    </row>
    <row r="19" spans="1:15" ht="15">
      <c r="A19" s="318">
        <v>11</v>
      </c>
      <c r="B19" s="406" t="s">
        <v>915</v>
      </c>
      <c r="C19" s="460">
        <v>1414</v>
      </c>
      <c r="D19" s="460">
        <v>223</v>
      </c>
      <c r="E19" s="460">
        <v>125</v>
      </c>
      <c r="F19" s="460">
        <v>64</v>
      </c>
      <c r="G19" s="460">
        <v>260</v>
      </c>
      <c r="H19" s="460">
        <v>742</v>
      </c>
      <c r="I19" s="296">
        <v>1414</v>
      </c>
      <c r="J19" s="296">
        <v>1414</v>
      </c>
      <c r="K19" s="231" t="s">
        <v>980</v>
      </c>
      <c r="L19" s="231" t="s">
        <v>980</v>
      </c>
      <c r="M19" s="231" t="s">
        <v>980</v>
      </c>
      <c r="N19" s="231" t="s">
        <v>980</v>
      </c>
    </row>
    <row r="20" spans="1:15" ht="15">
      <c r="A20" s="318">
        <v>12</v>
      </c>
      <c r="B20" s="406" t="s">
        <v>916</v>
      </c>
      <c r="C20" s="460">
        <v>1538</v>
      </c>
      <c r="D20" s="460">
        <v>155</v>
      </c>
      <c r="E20" s="460">
        <v>372</v>
      </c>
      <c r="F20" s="460">
        <v>255</v>
      </c>
      <c r="G20" s="460">
        <v>0</v>
      </c>
      <c r="H20" s="460">
        <v>756</v>
      </c>
      <c r="I20" s="296">
        <v>1538</v>
      </c>
      <c r="J20" s="296">
        <v>1538</v>
      </c>
      <c r="K20" s="231" t="s">
        <v>980</v>
      </c>
      <c r="L20" s="231" t="s">
        <v>980</v>
      </c>
      <c r="M20" s="231" t="s">
        <v>980</v>
      </c>
      <c r="N20" s="231" t="s">
        <v>980</v>
      </c>
    </row>
    <row r="21" spans="1:15" ht="15">
      <c r="A21" s="318">
        <v>13</v>
      </c>
      <c r="B21" s="406" t="s">
        <v>917</v>
      </c>
      <c r="C21" s="460">
        <v>1150</v>
      </c>
      <c r="D21" s="460">
        <v>19</v>
      </c>
      <c r="E21" s="460">
        <v>93</v>
      </c>
      <c r="F21" s="460">
        <v>849</v>
      </c>
      <c r="G21" s="460">
        <v>0</v>
      </c>
      <c r="H21" s="460">
        <v>189</v>
      </c>
      <c r="I21" s="296">
        <v>1150</v>
      </c>
      <c r="J21" s="296">
        <v>1150</v>
      </c>
      <c r="K21" s="231" t="s">
        <v>980</v>
      </c>
      <c r="L21" s="231" t="s">
        <v>980</v>
      </c>
      <c r="M21" s="231" t="s">
        <v>980</v>
      </c>
      <c r="N21" s="231" t="s">
        <v>980</v>
      </c>
      <c r="O21" s="15" t="s">
        <v>405</v>
      </c>
    </row>
    <row r="22" spans="1:15" ht="15">
      <c r="A22" s="318">
        <v>14</v>
      </c>
      <c r="B22" s="406" t="s">
        <v>918</v>
      </c>
      <c r="C22" s="460">
        <v>2235</v>
      </c>
      <c r="D22" s="460">
        <v>162</v>
      </c>
      <c r="E22" s="460">
        <v>102</v>
      </c>
      <c r="F22" s="460">
        <v>790</v>
      </c>
      <c r="G22" s="460">
        <v>0</v>
      </c>
      <c r="H22" s="460">
        <v>1181</v>
      </c>
      <c r="I22" s="296">
        <v>2235</v>
      </c>
      <c r="J22" s="296">
        <v>2235</v>
      </c>
      <c r="K22" s="231" t="s">
        <v>980</v>
      </c>
      <c r="L22" s="231" t="s">
        <v>980</v>
      </c>
      <c r="M22" s="231" t="s">
        <v>980</v>
      </c>
      <c r="N22" s="231" t="s">
        <v>980</v>
      </c>
    </row>
    <row r="23" spans="1:15" ht="15">
      <c r="A23" s="318">
        <v>15</v>
      </c>
      <c r="B23" s="406" t="s">
        <v>919</v>
      </c>
      <c r="C23" s="460">
        <v>1923</v>
      </c>
      <c r="D23" s="460">
        <v>188</v>
      </c>
      <c r="E23" s="460">
        <v>1129</v>
      </c>
      <c r="F23" s="460">
        <v>0</v>
      </c>
      <c r="G23" s="460">
        <v>0</v>
      </c>
      <c r="H23" s="460">
        <v>606</v>
      </c>
      <c r="I23" s="296">
        <v>1923</v>
      </c>
      <c r="J23" s="296">
        <v>1923</v>
      </c>
      <c r="K23" s="231" t="s">
        <v>980</v>
      </c>
      <c r="L23" s="231" t="s">
        <v>980</v>
      </c>
      <c r="M23" s="231" t="s">
        <v>980</v>
      </c>
      <c r="N23" s="231" t="s">
        <v>980</v>
      </c>
    </row>
    <row r="24" spans="1:15" ht="15">
      <c r="A24" s="318">
        <v>16</v>
      </c>
      <c r="B24" s="406" t="s">
        <v>920</v>
      </c>
      <c r="C24" s="460">
        <v>1091</v>
      </c>
      <c r="D24" s="460">
        <v>32</v>
      </c>
      <c r="E24" s="460">
        <v>507</v>
      </c>
      <c r="F24" s="460">
        <v>140</v>
      </c>
      <c r="G24" s="460">
        <v>49</v>
      </c>
      <c r="H24" s="460">
        <v>363</v>
      </c>
      <c r="I24" s="296">
        <v>1091</v>
      </c>
      <c r="J24" s="296">
        <v>1091</v>
      </c>
      <c r="K24" s="231" t="s">
        <v>980</v>
      </c>
      <c r="L24" s="231" t="s">
        <v>980</v>
      </c>
      <c r="M24" s="231" t="s">
        <v>980</v>
      </c>
      <c r="N24" s="231" t="s">
        <v>980</v>
      </c>
    </row>
    <row r="25" spans="1:15" ht="15">
      <c r="A25" s="318">
        <v>17</v>
      </c>
      <c r="B25" s="406" t="s">
        <v>921</v>
      </c>
      <c r="C25" s="460">
        <v>3629</v>
      </c>
      <c r="D25" s="460">
        <v>298</v>
      </c>
      <c r="E25" s="460">
        <v>2054</v>
      </c>
      <c r="F25" s="460">
        <v>71</v>
      </c>
      <c r="G25" s="460">
        <v>0</v>
      </c>
      <c r="H25" s="460">
        <v>1206</v>
      </c>
      <c r="I25" s="296">
        <v>3629</v>
      </c>
      <c r="J25" s="296">
        <v>3629</v>
      </c>
      <c r="K25" s="231" t="s">
        <v>980</v>
      </c>
      <c r="L25" s="231" t="s">
        <v>980</v>
      </c>
      <c r="M25" s="231" t="s">
        <v>980</v>
      </c>
      <c r="N25" s="231" t="s">
        <v>980</v>
      </c>
    </row>
    <row r="26" spans="1:15" ht="15">
      <c r="A26" s="318">
        <v>18</v>
      </c>
      <c r="B26" s="406" t="s">
        <v>922</v>
      </c>
      <c r="C26" s="460">
        <v>1280</v>
      </c>
      <c r="D26" s="460">
        <v>66</v>
      </c>
      <c r="E26" s="460">
        <v>150</v>
      </c>
      <c r="F26" s="460">
        <v>202</v>
      </c>
      <c r="G26" s="460">
        <v>0</v>
      </c>
      <c r="H26" s="460">
        <v>862</v>
      </c>
      <c r="I26" s="296">
        <v>1280</v>
      </c>
      <c r="J26" s="296">
        <v>1280</v>
      </c>
      <c r="K26" s="231" t="s">
        <v>980</v>
      </c>
      <c r="L26" s="231" t="s">
        <v>980</v>
      </c>
      <c r="M26" s="231" t="s">
        <v>980</v>
      </c>
      <c r="N26" s="231" t="s">
        <v>980</v>
      </c>
    </row>
    <row r="27" spans="1:15" ht="15">
      <c r="A27" s="318">
        <v>19</v>
      </c>
      <c r="B27" s="406" t="s">
        <v>923</v>
      </c>
      <c r="C27" s="460">
        <v>1885</v>
      </c>
      <c r="D27" s="460">
        <v>156</v>
      </c>
      <c r="E27" s="460">
        <v>920</v>
      </c>
      <c r="F27" s="460">
        <v>0</v>
      </c>
      <c r="G27" s="460">
        <v>0</v>
      </c>
      <c r="H27" s="460">
        <v>809</v>
      </c>
      <c r="I27" s="296">
        <v>1885</v>
      </c>
      <c r="J27" s="296">
        <v>1885</v>
      </c>
      <c r="K27" s="231" t="s">
        <v>980</v>
      </c>
      <c r="L27" s="231" t="s">
        <v>980</v>
      </c>
      <c r="M27" s="231" t="s">
        <v>980</v>
      </c>
      <c r="N27" s="231" t="s">
        <v>980</v>
      </c>
    </row>
    <row r="28" spans="1:15" ht="15">
      <c r="A28" s="318">
        <v>20</v>
      </c>
      <c r="B28" s="406" t="s">
        <v>924</v>
      </c>
      <c r="C28" s="460">
        <v>1748</v>
      </c>
      <c r="D28" s="460">
        <v>322</v>
      </c>
      <c r="E28" s="460">
        <v>274</v>
      </c>
      <c r="F28" s="460">
        <v>40</v>
      </c>
      <c r="G28" s="460">
        <v>12</v>
      </c>
      <c r="H28" s="460">
        <v>1100</v>
      </c>
      <c r="I28" s="296">
        <v>1748</v>
      </c>
      <c r="J28" s="296">
        <v>1748</v>
      </c>
      <c r="K28" s="231" t="s">
        <v>980</v>
      </c>
      <c r="L28" s="231" t="s">
        <v>980</v>
      </c>
      <c r="M28" s="231" t="s">
        <v>980</v>
      </c>
      <c r="N28" s="231" t="s">
        <v>980</v>
      </c>
    </row>
    <row r="29" spans="1:15" ht="15">
      <c r="A29" s="318">
        <v>21</v>
      </c>
      <c r="B29" s="406" t="s">
        <v>925</v>
      </c>
      <c r="C29" s="460">
        <v>1552</v>
      </c>
      <c r="D29" s="460">
        <v>271</v>
      </c>
      <c r="E29" s="460">
        <v>358</v>
      </c>
      <c r="F29" s="460">
        <v>10</v>
      </c>
      <c r="G29" s="460">
        <v>0</v>
      </c>
      <c r="H29" s="460">
        <v>913</v>
      </c>
      <c r="I29" s="296">
        <v>1552</v>
      </c>
      <c r="J29" s="296">
        <v>1552</v>
      </c>
      <c r="K29" s="231" t="s">
        <v>980</v>
      </c>
      <c r="L29" s="231" t="s">
        <v>980</v>
      </c>
      <c r="M29" s="231" t="s">
        <v>980</v>
      </c>
      <c r="N29" s="231" t="s">
        <v>980</v>
      </c>
    </row>
    <row r="30" spans="1:15" ht="15">
      <c r="A30" s="318">
        <v>22</v>
      </c>
      <c r="B30" s="406" t="s">
        <v>926</v>
      </c>
      <c r="C30" s="460">
        <v>3513</v>
      </c>
      <c r="D30" s="460">
        <v>272</v>
      </c>
      <c r="E30" s="460">
        <v>747</v>
      </c>
      <c r="F30" s="460">
        <v>1419</v>
      </c>
      <c r="G30" s="460">
        <v>94</v>
      </c>
      <c r="H30" s="460">
        <v>981</v>
      </c>
      <c r="I30" s="296">
        <v>3513</v>
      </c>
      <c r="J30" s="296">
        <v>3513</v>
      </c>
      <c r="K30" s="231" t="s">
        <v>980</v>
      </c>
      <c r="L30" s="231" t="s">
        <v>980</v>
      </c>
      <c r="M30" s="231" t="s">
        <v>980</v>
      </c>
      <c r="N30" s="231" t="s">
        <v>980</v>
      </c>
    </row>
    <row r="31" spans="1:15" ht="15">
      <c r="A31" s="318">
        <v>23</v>
      </c>
      <c r="B31" s="406" t="s">
        <v>927</v>
      </c>
      <c r="C31" s="460">
        <v>1416</v>
      </c>
      <c r="D31" s="460">
        <v>180</v>
      </c>
      <c r="E31" s="460">
        <v>245</v>
      </c>
      <c r="F31" s="460">
        <v>273</v>
      </c>
      <c r="G31" s="460">
        <v>0</v>
      </c>
      <c r="H31" s="460">
        <v>718</v>
      </c>
      <c r="I31" s="296">
        <v>1416</v>
      </c>
      <c r="J31" s="296">
        <v>1416</v>
      </c>
      <c r="K31" s="231" t="s">
        <v>980</v>
      </c>
      <c r="L31" s="231" t="s">
        <v>980</v>
      </c>
      <c r="M31" s="231" t="s">
        <v>980</v>
      </c>
      <c r="N31" s="231" t="s">
        <v>980</v>
      </c>
    </row>
    <row r="32" spans="1:15" ht="15">
      <c r="A32" s="318">
        <v>24</v>
      </c>
      <c r="B32" s="406" t="s">
        <v>928</v>
      </c>
      <c r="C32" s="460">
        <v>1144</v>
      </c>
      <c r="D32" s="460">
        <v>80</v>
      </c>
      <c r="E32" s="460">
        <v>433</v>
      </c>
      <c r="F32" s="460">
        <v>374</v>
      </c>
      <c r="G32" s="460">
        <v>0</v>
      </c>
      <c r="H32" s="460">
        <v>257</v>
      </c>
      <c r="I32" s="296">
        <v>1144</v>
      </c>
      <c r="J32" s="296">
        <v>1144</v>
      </c>
      <c r="K32" s="231" t="s">
        <v>980</v>
      </c>
      <c r="L32" s="231" t="s">
        <v>980</v>
      </c>
      <c r="M32" s="231" t="s">
        <v>980</v>
      </c>
      <c r="N32" s="231" t="s">
        <v>980</v>
      </c>
    </row>
    <row r="33" spans="1:14" ht="15">
      <c r="A33" s="318">
        <v>25</v>
      </c>
      <c r="B33" s="406" t="s">
        <v>929</v>
      </c>
      <c r="C33" s="460">
        <v>3118</v>
      </c>
      <c r="D33" s="460">
        <v>317</v>
      </c>
      <c r="E33" s="460">
        <v>1327</v>
      </c>
      <c r="F33" s="460">
        <v>287</v>
      </c>
      <c r="G33" s="460">
        <v>80</v>
      </c>
      <c r="H33" s="460">
        <v>1107</v>
      </c>
      <c r="I33" s="296">
        <v>3118</v>
      </c>
      <c r="J33" s="296">
        <v>3118</v>
      </c>
      <c r="K33" s="231" t="s">
        <v>980</v>
      </c>
      <c r="L33" s="231" t="s">
        <v>980</v>
      </c>
      <c r="M33" s="231" t="s">
        <v>980</v>
      </c>
      <c r="N33" s="231" t="s">
        <v>980</v>
      </c>
    </row>
    <row r="34" spans="1:14" ht="15">
      <c r="A34" s="318">
        <v>26</v>
      </c>
      <c r="B34" s="406" t="s">
        <v>930</v>
      </c>
      <c r="C34" s="460">
        <v>1806</v>
      </c>
      <c r="D34" s="460">
        <v>428</v>
      </c>
      <c r="E34" s="460">
        <v>13</v>
      </c>
      <c r="F34" s="460">
        <v>7</v>
      </c>
      <c r="G34" s="460">
        <v>0</v>
      </c>
      <c r="H34" s="460">
        <v>1358</v>
      </c>
      <c r="I34" s="296">
        <v>1806</v>
      </c>
      <c r="J34" s="296">
        <v>1806</v>
      </c>
      <c r="K34" s="231" t="s">
        <v>980</v>
      </c>
      <c r="L34" s="231" t="s">
        <v>980</v>
      </c>
      <c r="M34" s="231" t="s">
        <v>980</v>
      </c>
      <c r="N34" s="231" t="s">
        <v>980</v>
      </c>
    </row>
    <row r="35" spans="1:14" ht="15">
      <c r="A35" s="318">
        <v>27</v>
      </c>
      <c r="B35" s="406" t="s">
        <v>931</v>
      </c>
      <c r="C35" s="460">
        <v>1356</v>
      </c>
      <c r="D35" s="460">
        <v>98</v>
      </c>
      <c r="E35" s="460">
        <v>79</v>
      </c>
      <c r="F35" s="460">
        <v>875</v>
      </c>
      <c r="G35" s="460">
        <v>0</v>
      </c>
      <c r="H35" s="460">
        <v>304</v>
      </c>
      <c r="I35" s="296">
        <v>1356</v>
      </c>
      <c r="J35" s="296">
        <v>1356</v>
      </c>
      <c r="K35" s="231" t="s">
        <v>980</v>
      </c>
      <c r="L35" s="231" t="s">
        <v>980</v>
      </c>
      <c r="M35" s="231" t="s">
        <v>980</v>
      </c>
      <c r="N35" s="231" t="s">
        <v>980</v>
      </c>
    </row>
    <row r="36" spans="1:14" ht="15">
      <c r="A36" s="318">
        <v>28</v>
      </c>
      <c r="B36" s="406" t="s">
        <v>932</v>
      </c>
      <c r="C36" s="460">
        <v>1687</v>
      </c>
      <c r="D36" s="460">
        <v>287</v>
      </c>
      <c r="E36" s="460">
        <v>0</v>
      </c>
      <c r="F36" s="460">
        <v>446</v>
      </c>
      <c r="G36" s="460">
        <v>0</v>
      </c>
      <c r="H36" s="460">
        <v>954</v>
      </c>
      <c r="I36" s="296">
        <v>1687</v>
      </c>
      <c r="J36" s="296">
        <v>1687</v>
      </c>
      <c r="K36" s="231" t="s">
        <v>980</v>
      </c>
      <c r="L36" s="231" t="s">
        <v>980</v>
      </c>
      <c r="M36" s="231" t="s">
        <v>980</v>
      </c>
      <c r="N36" s="231" t="s">
        <v>980</v>
      </c>
    </row>
    <row r="37" spans="1:14" ht="15">
      <c r="A37" s="318">
        <v>29</v>
      </c>
      <c r="B37" s="406" t="s">
        <v>933</v>
      </c>
      <c r="C37" s="460">
        <v>1107</v>
      </c>
      <c r="D37" s="460">
        <v>16</v>
      </c>
      <c r="E37" s="460">
        <v>148</v>
      </c>
      <c r="F37" s="460">
        <v>698</v>
      </c>
      <c r="G37" s="460">
        <v>38</v>
      </c>
      <c r="H37" s="460">
        <v>207</v>
      </c>
      <c r="I37" s="296">
        <v>1107</v>
      </c>
      <c r="J37" s="296">
        <v>1107</v>
      </c>
      <c r="K37" s="231" t="s">
        <v>980</v>
      </c>
      <c r="L37" s="231" t="s">
        <v>980</v>
      </c>
      <c r="M37" s="231" t="s">
        <v>980</v>
      </c>
      <c r="N37" s="231" t="s">
        <v>980</v>
      </c>
    </row>
    <row r="38" spans="1:14" ht="15">
      <c r="A38" s="318">
        <v>30</v>
      </c>
      <c r="B38" s="406" t="s">
        <v>934</v>
      </c>
      <c r="C38" s="460">
        <v>1943</v>
      </c>
      <c r="D38" s="460">
        <v>155</v>
      </c>
      <c r="E38" s="460">
        <v>1108</v>
      </c>
      <c r="F38" s="460">
        <v>165</v>
      </c>
      <c r="G38" s="460">
        <v>0</v>
      </c>
      <c r="H38" s="460">
        <v>515</v>
      </c>
      <c r="I38" s="296">
        <v>1943</v>
      </c>
      <c r="J38" s="296">
        <v>1943</v>
      </c>
      <c r="K38" s="231" t="s">
        <v>980</v>
      </c>
      <c r="L38" s="231" t="s">
        <v>980</v>
      </c>
      <c r="M38" s="231" t="s">
        <v>980</v>
      </c>
      <c r="N38" s="231" t="s">
        <v>980</v>
      </c>
    </row>
    <row r="39" spans="1:14" ht="15">
      <c r="A39" s="318">
        <v>31</v>
      </c>
      <c r="B39" s="406" t="s">
        <v>935</v>
      </c>
      <c r="C39" s="460">
        <v>930</v>
      </c>
      <c r="D39" s="460">
        <v>40</v>
      </c>
      <c r="E39" s="460">
        <v>226</v>
      </c>
      <c r="F39" s="460">
        <v>520</v>
      </c>
      <c r="G39" s="460">
        <v>0</v>
      </c>
      <c r="H39" s="460">
        <v>144</v>
      </c>
      <c r="I39" s="296">
        <v>930</v>
      </c>
      <c r="J39" s="296">
        <v>930</v>
      </c>
      <c r="K39" s="231" t="s">
        <v>980</v>
      </c>
      <c r="L39" s="231" t="s">
        <v>980</v>
      </c>
      <c r="M39" s="231" t="s">
        <v>980</v>
      </c>
      <c r="N39" s="231" t="s">
        <v>980</v>
      </c>
    </row>
    <row r="40" spans="1:14" ht="15">
      <c r="A40" s="318">
        <v>32</v>
      </c>
      <c r="B40" s="406" t="s">
        <v>936</v>
      </c>
      <c r="C40" s="460">
        <v>1574</v>
      </c>
      <c r="D40" s="460">
        <v>83</v>
      </c>
      <c r="E40" s="460">
        <v>349</v>
      </c>
      <c r="F40" s="460">
        <v>732</v>
      </c>
      <c r="G40" s="460">
        <v>0</v>
      </c>
      <c r="H40" s="460">
        <v>410</v>
      </c>
      <c r="I40" s="296">
        <v>1574</v>
      </c>
      <c r="J40" s="296">
        <v>1574</v>
      </c>
      <c r="K40" s="231" t="s">
        <v>980</v>
      </c>
      <c r="L40" s="231" t="s">
        <v>980</v>
      </c>
      <c r="M40" s="231" t="s">
        <v>980</v>
      </c>
      <c r="N40" s="231" t="s">
        <v>980</v>
      </c>
    </row>
    <row r="41" spans="1:14" ht="15">
      <c r="A41" s="318">
        <v>33</v>
      </c>
      <c r="B41" s="406" t="s">
        <v>937</v>
      </c>
      <c r="C41" s="460">
        <v>3911</v>
      </c>
      <c r="D41" s="460">
        <v>210</v>
      </c>
      <c r="E41" s="460">
        <v>840</v>
      </c>
      <c r="F41" s="460">
        <v>889</v>
      </c>
      <c r="G41" s="460">
        <v>0</v>
      </c>
      <c r="H41" s="460">
        <v>1972</v>
      </c>
      <c r="I41" s="296">
        <v>3911</v>
      </c>
      <c r="J41" s="296">
        <v>3911</v>
      </c>
      <c r="K41" s="231" t="s">
        <v>980</v>
      </c>
      <c r="L41" s="231" t="s">
        <v>980</v>
      </c>
      <c r="M41" s="231" t="s">
        <v>980</v>
      </c>
      <c r="N41" s="231" t="s">
        <v>980</v>
      </c>
    </row>
    <row r="42" spans="1:14" ht="15">
      <c r="A42" s="29" t="s">
        <v>19</v>
      </c>
      <c r="B42" s="9"/>
      <c r="C42" s="8">
        <f>SUM(C9:C41)</f>
        <v>66341</v>
      </c>
      <c r="D42" s="8">
        <f>SUM(D9:D41)</f>
        <v>7032</v>
      </c>
      <c r="E42" s="8">
        <f t="shared" ref="E42:H42" si="0">SUM(E9:E41)</f>
        <v>16845</v>
      </c>
      <c r="F42" s="8">
        <f t="shared" si="0"/>
        <v>11631</v>
      </c>
      <c r="G42" s="8">
        <f t="shared" si="0"/>
        <v>654</v>
      </c>
      <c r="H42" s="8">
        <f t="shared" si="0"/>
        <v>30179</v>
      </c>
      <c r="I42" s="435">
        <f>SUM(I9:I41)</f>
        <v>66341</v>
      </c>
      <c r="J42" s="435">
        <f>SUM(J9:J41)</f>
        <v>66341</v>
      </c>
      <c r="K42" s="231" t="s">
        <v>980</v>
      </c>
      <c r="L42" s="231" t="s">
        <v>980</v>
      </c>
      <c r="M42" s="231" t="s">
        <v>980</v>
      </c>
      <c r="N42" s="231" t="s">
        <v>980</v>
      </c>
    </row>
    <row r="45" spans="1:14" ht="12.75" customHeight="1">
      <c r="A45" s="220"/>
      <c r="B45" s="220"/>
      <c r="C45" s="220"/>
      <c r="D45" s="220"/>
      <c r="H45" s="679" t="s">
        <v>13</v>
      </c>
      <c r="I45" s="679"/>
      <c r="J45" s="679"/>
      <c r="K45" s="679"/>
      <c r="L45" s="679"/>
    </row>
    <row r="46" spans="1:14" ht="12.75" customHeight="1">
      <c r="A46" s="220"/>
      <c r="B46" s="220"/>
      <c r="C46" s="220"/>
      <c r="D46" s="220"/>
      <c r="E46">
        <f>D42+E42+F42+G42+H42</f>
        <v>66341</v>
      </c>
      <c r="H46" s="679" t="s">
        <v>14</v>
      </c>
      <c r="I46" s="679"/>
      <c r="J46" s="679"/>
      <c r="K46" s="679"/>
      <c r="L46" s="679"/>
    </row>
    <row r="47" spans="1:14" ht="12.75" customHeight="1">
      <c r="A47" s="220"/>
      <c r="B47" s="220"/>
      <c r="C47" s="220"/>
      <c r="D47" s="220"/>
      <c r="K47" s="221" t="s">
        <v>89</v>
      </c>
    </row>
    <row r="48" spans="1:14">
      <c r="A48" s="220" t="s">
        <v>12</v>
      </c>
      <c r="C48" s="220"/>
      <c r="D48" s="220"/>
      <c r="K48" s="222" t="s">
        <v>86</v>
      </c>
    </row>
  </sheetData>
  <mergeCells count="13">
    <mergeCell ref="H45:L45"/>
    <mergeCell ref="H46:L46"/>
    <mergeCell ref="D6:H6"/>
    <mergeCell ref="C6:C7"/>
    <mergeCell ref="A1:K1"/>
    <mergeCell ref="A2:K2"/>
    <mergeCell ref="A4:H4"/>
    <mergeCell ref="A6:A7"/>
    <mergeCell ref="B6:B7"/>
    <mergeCell ref="K6:N6"/>
    <mergeCell ref="L5:N5"/>
    <mergeCell ref="I6:I7"/>
    <mergeCell ref="J6:J7"/>
  </mergeCells>
  <printOptions horizontalCentered="1"/>
  <pageMargins left="1.03" right="0.70866141732283472" top="0.23622047244094491" bottom="0" header="0.31496062992125984" footer="0.31496062992125984"/>
  <pageSetup paperSize="9" scale="76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8"/>
  <sheetViews>
    <sheetView topLeftCell="A30" zoomScaleSheetLayoutView="120" workbookViewId="0">
      <selection activeCell="C46" sqref="C46"/>
    </sheetView>
  </sheetViews>
  <sheetFormatPr defaultRowHeight="12.75"/>
  <cols>
    <col min="1" max="1" width="8.28515625" customWidth="1"/>
    <col min="2" max="2" width="23.57031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8" ht="18">
      <c r="A1" s="681" t="s">
        <v>0</v>
      </c>
      <c r="B1" s="681"/>
      <c r="C1" s="681"/>
      <c r="D1" s="681"/>
      <c r="E1" s="681"/>
      <c r="F1" s="681"/>
      <c r="G1" s="681"/>
      <c r="H1" s="257" t="s">
        <v>525</v>
      </c>
    </row>
    <row r="2" spans="1:8" ht="21">
      <c r="A2" s="682" t="s">
        <v>753</v>
      </c>
      <c r="B2" s="682"/>
      <c r="C2" s="682"/>
      <c r="D2" s="682"/>
      <c r="E2" s="682"/>
      <c r="F2" s="682"/>
      <c r="G2" s="682"/>
    </row>
    <row r="3" spans="1:8" ht="15">
      <c r="A3" s="214"/>
      <c r="B3" s="214"/>
      <c r="C3" s="214"/>
      <c r="D3" s="214"/>
      <c r="E3" s="214"/>
      <c r="F3" s="214"/>
      <c r="G3" s="214"/>
    </row>
    <row r="4" spans="1:8" ht="18">
      <c r="A4" s="681" t="s">
        <v>524</v>
      </c>
      <c r="B4" s="681"/>
      <c r="C4" s="681"/>
      <c r="D4" s="681"/>
      <c r="E4" s="681"/>
      <c r="F4" s="681"/>
      <c r="G4" s="681"/>
    </row>
    <row r="5" spans="1:8" ht="15">
      <c r="A5" s="215" t="s">
        <v>947</v>
      </c>
      <c r="B5" s="215"/>
      <c r="C5" s="215"/>
      <c r="D5" s="215"/>
      <c r="E5" s="215"/>
      <c r="F5" s="215"/>
      <c r="G5" s="743" t="s">
        <v>963</v>
      </c>
      <c r="H5" s="743"/>
    </row>
    <row r="6" spans="1:8" ht="21.75" customHeight="1">
      <c r="A6" s="745" t="s">
        <v>2</v>
      </c>
      <c r="B6" s="745" t="s">
        <v>504</v>
      </c>
      <c r="C6" s="594" t="s">
        <v>39</v>
      </c>
      <c r="D6" s="594" t="s">
        <v>509</v>
      </c>
      <c r="E6" s="594"/>
      <c r="F6" s="603" t="s">
        <v>510</v>
      </c>
      <c r="G6" s="603"/>
      <c r="H6" s="745" t="s">
        <v>229</v>
      </c>
    </row>
    <row r="7" spans="1:8" ht="25.5" customHeight="1">
      <c r="A7" s="746"/>
      <c r="B7" s="746"/>
      <c r="C7" s="594"/>
      <c r="D7" s="5" t="s">
        <v>505</v>
      </c>
      <c r="E7" s="5" t="s">
        <v>506</v>
      </c>
      <c r="F7" s="69" t="s">
        <v>507</v>
      </c>
      <c r="G7" s="5" t="s">
        <v>508</v>
      </c>
      <c r="H7" s="746"/>
    </row>
    <row r="8" spans="1:8" ht="15">
      <c r="A8" s="218" t="s">
        <v>264</v>
      </c>
      <c r="B8" s="218" t="s">
        <v>265</v>
      </c>
      <c r="C8" s="218" t="s">
        <v>266</v>
      </c>
      <c r="D8" s="218" t="s">
        <v>267</v>
      </c>
      <c r="E8" s="218" t="s">
        <v>268</v>
      </c>
      <c r="F8" s="218" t="s">
        <v>269</v>
      </c>
      <c r="G8" s="218" t="s">
        <v>270</v>
      </c>
      <c r="H8" s="218">
        <v>8</v>
      </c>
    </row>
    <row r="9" spans="1:8" ht="75">
      <c r="A9" s="318">
        <v>1</v>
      </c>
      <c r="B9" s="525" t="s">
        <v>986</v>
      </c>
      <c r="C9" s="526" t="s">
        <v>905</v>
      </c>
      <c r="D9" s="527">
        <v>16</v>
      </c>
      <c r="E9" s="527">
        <v>16</v>
      </c>
      <c r="F9" s="527">
        <v>16</v>
      </c>
      <c r="G9" s="527">
        <v>0</v>
      </c>
      <c r="H9" s="218"/>
    </row>
    <row r="10" spans="1:8" ht="15">
      <c r="A10" s="318">
        <v>2</v>
      </c>
      <c r="B10" s="528"/>
      <c r="C10" s="529" t="s">
        <v>906</v>
      </c>
      <c r="D10" s="527">
        <v>0</v>
      </c>
      <c r="E10" s="527">
        <v>0</v>
      </c>
      <c r="F10" s="527">
        <v>0</v>
      </c>
      <c r="G10" s="527">
        <v>0</v>
      </c>
      <c r="H10" s="218"/>
    </row>
    <row r="11" spans="1:8" ht="15">
      <c r="A11" s="318">
        <v>3</v>
      </c>
      <c r="B11" s="528"/>
      <c r="C11" s="529" t="s">
        <v>907</v>
      </c>
      <c r="D11" s="527">
        <v>0</v>
      </c>
      <c r="E11" s="527">
        <v>0</v>
      </c>
      <c r="F11" s="527">
        <v>0</v>
      </c>
      <c r="G11" s="527">
        <v>0</v>
      </c>
      <c r="H11" s="218"/>
    </row>
    <row r="12" spans="1:8" ht="15">
      <c r="A12" s="318">
        <v>4</v>
      </c>
      <c r="B12" s="528"/>
      <c r="C12" s="529" t="s">
        <v>908</v>
      </c>
      <c r="D12" s="527">
        <v>0</v>
      </c>
      <c r="E12" s="527">
        <v>0</v>
      </c>
      <c r="F12" s="527">
        <v>0</v>
      </c>
      <c r="G12" s="527">
        <v>0</v>
      </c>
      <c r="H12" s="218"/>
    </row>
    <row r="13" spans="1:8" ht="15">
      <c r="A13" s="318">
        <v>5</v>
      </c>
      <c r="B13" s="528"/>
      <c r="C13" s="529" t="s">
        <v>909</v>
      </c>
      <c r="D13" s="527">
        <v>0</v>
      </c>
      <c r="E13" s="527">
        <v>0</v>
      </c>
      <c r="F13" s="527">
        <v>0</v>
      </c>
      <c r="G13" s="527">
        <v>0</v>
      </c>
      <c r="H13" s="218"/>
    </row>
    <row r="14" spans="1:8" ht="15">
      <c r="A14" s="318">
        <v>6</v>
      </c>
      <c r="B14" s="528"/>
      <c r="C14" s="529" t="s">
        <v>910</v>
      </c>
      <c r="D14" s="527">
        <v>0</v>
      </c>
      <c r="E14" s="527">
        <v>0</v>
      </c>
      <c r="F14" s="527">
        <v>0</v>
      </c>
      <c r="G14" s="527">
        <v>0</v>
      </c>
      <c r="H14" s="218"/>
    </row>
    <row r="15" spans="1:8" ht="75">
      <c r="A15" s="318">
        <v>7</v>
      </c>
      <c r="B15" s="525" t="s">
        <v>986</v>
      </c>
      <c r="C15" s="526" t="s">
        <v>911</v>
      </c>
      <c r="D15" s="527">
        <v>14</v>
      </c>
      <c r="E15" s="527">
        <v>14</v>
      </c>
      <c r="F15" s="527">
        <v>14</v>
      </c>
      <c r="G15" s="527">
        <v>0</v>
      </c>
      <c r="H15" s="218"/>
    </row>
    <row r="16" spans="1:8" ht="15">
      <c r="A16" s="318">
        <v>8</v>
      </c>
      <c r="B16" s="528"/>
      <c r="C16" s="529" t="s">
        <v>912</v>
      </c>
      <c r="D16" s="527">
        <v>0</v>
      </c>
      <c r="E16" s="527">
        <v>0</v>
      </c>
      <c r="F16" s="527">
        <v>0</v>
      </c>
      <c r="G16" s="527">
        <v>0</v>
      </c>
      <c r="H16" s="218"/>
    </row>
    <row r="17" spans="1:9" ht="15">
      <c r="A17" s="318">
        <v>9</v>
      </c>
      <c r="B17" s="528"/>
      <c r="C17" s="529" t="s">
        <v>913</v>
      </c>
      <c r="D17" s="527">
        <v>0</v>
      </c>
      <c r="E17" s="527">
        <v>0</v>
      </c>
      <c r="F17" s="527">
        <v>0</v>
      </c>
      <c r="G17" s="527">
        <v>0</v>
      </c>
      <c r="H17" s="9"/>
    </row>
    <row r="18" spans="1:9" ht="15">
      <c r="A18" s="318">
        <v>10</v>
      </c>
      <c r="B18" s="528"/>
      <c r="C18" s="529" t="s">
        <v>914</v>
      </c>
      <c r="D18" s="527">
        <v>0</v>
      </c>
      <c r="E18" s="527">
        <v>0</v>
      </c>
      <c r="F18" s="527">
        <v>0</v>
      </c>
      <c r="G18" s="527">
        <v>0</v>
      </c>
      <c r="H18" s="9"/>
    </row>
    <row r="19" spans="1:9" ht="15">
      <c r="A19" s="318">
        <v>11</v>
      </c>
      <c r="B19" s="528"/>
      <c r="C19" s="529" t="s">
        <v>915</v>
      </c>
      <c r="D19" s="527">
        <v>0</v>
      </c>
      <c r="E19" s="527">
        <v>0</v>
      </c>
      <c r="F19" s="527">
        <v>0</v>
      </c>
      <c r="G19" s="527">
        <v>0</v>
      </c>
      <c r="H19" s="9"/>
    </row>
    <row r="20" spans="1:9" ht="15">
      <c r="A20" s="318">
        <v>12</v>
      </c>
      <c r="B20" s="528"/>
      <c r="C20" s="529" t="s">
        <v>916</v>
      </c>
      <c r="D20" s="527">
        <v>0</v>
      </c>
      <c r="E20" s="527">
        <v>0</v>
      </c>
      <c r="F20" s="527">
        <v>0</v>
      </c>
      <c r="G20" s="527">
        <v>0</v>
      </c>
      <c r="H20" s="9"/>
    </row>
    <row r="21" spans="1:9" ht="15">
      <c r="A21" s="318">
        <v>13</v>
      </c>
      <c r="B21" s="528"/>
      <c r="C21" s="529" t="s">
        <v>917</v>
      </c>
      <c r="D21" s="527">
        <v>0</v>
      </c>
      <c r="E21" s="527">
        <v>0</v>
      </c>
      <c r="F21" s="527">
        <v>0</v>
      </c>
      <c r="G21" s="527">
        <v>0</v>
      </c>
      <c r="H21" s="9"/>
      <c r="I21" s="15" t="s">
        <v>405</v>
      </c>
    </row>
    <row r="22" spans="1:9" ht="15">
      <c r="A22" s="318">
        <v>14</v>
      </c>
      <c r="B22" s="528"/>
      <c r="C22" s="529" t="s">
        <v>918</v>
      </c>
      <c r="D22" s="527">
        <v>0</v>
      </c>
      <c r="E22" s="527">
        <v>0</v>
      </c>
      <c r="F22" s="527">
        <v>0</v>
      </c>
      <c r="G22" s="527">
        <v>0</v>
      </c>
      <c r="H22" s="9"/>
    </row>
    <row r="23" spans="1:9" ht="15">
      <c r="A23" s="318">
        <v>15</v>
      </c>
      <c r="B23" s="528"/>
      <c r="C23" s="529" t="s">
        <v>919</v>
      </c>
      <c r="D23" s="527">
        <v>0</v>
      </c>
      <c r="E23" s="527">
        <v>0</v>
      </c>
      <c r="F23" s="527">
        <v>0</v>
      </c>
      <c r="G23" s="527">
        <v>0</v>
      </c>
      <c r="H23" s="9"/>
    </row>
    <row r="24" spans="1:9" ht="15">
      <c r="A24" s="318">
        <v>16</v>
      </c>
      <c r="B24" s="528"/>
      <c r="C24" s="529" t="s">
        <v>920</v>
      </c>
      <c r="D24" s="527">
        <v>0</v>
      </c>
      <c r="E24" s="527">
        <v>0</v>
      </c>
      <c r="F24" s="527">
        <v>0</v>
      </c>
      <c r="G24" s="527">
        <v>0</v>
      </c>
      <c r="H24" s="9"/>
    </row>
    <row r="25" spans="1:9" ht="75">
      <c r="A25" s="781">
        <v>17</v>
      </c>
      <c r="B25" s="525" t="s">
        <v>986</v>
      </c>
      <c r="C25" s="779" t="s">
        <v>921</v>
      </c>
      <c r="D25" s="527">
        <v>32</v>
      </c>
      <c r="E25" s="527">
        <v>32</v>
      </c>
      <c r="F25" s="527">
        <v>32</v>
      </c>
      <c r="G25" s="527">
        <v>0</v>
      </c>
      <c r="H25" s="9"/>
    </row>
    <row r="26" spans="1:9" ht="90">
      <c r="A26" s="782"/>
      <c r="B26" s="525" t="s">
        <v>987</v>
      </c>
      <c r="C26" s="780"/>
      <c r="D26" s="527">
        <v>14</v>
      </c>
      <c r="E26" s="527">
        <v>14</v>
      </c>
      <c r="F26" s="527">
        <v>14</v>
      </c>
      <c r="G26" s="527">
        <v>0</v>
      </c>
      <c r="H26" s="9"/>
    </row>
    <row r="27" spans="1:9" ht="15">
      <c r="A27" s="318">
        <v>18</v>
      </c>
      <c r="B27" s="528"/>
      <c r="C27" s="529" t="s">
        <v>922</v>
      </c>
      <c r="D27" s="527">
        <v>0</v>
      </c>
      <c r="E27" s="527">
        <v>0</v>
      </c>
      <c r="F27" s="527">
        <v>0</v>
      </c>
      <c r="G27" s="527">
        <v>0</v>
      </c>
      <c r="H27" s="9"/>
    </row>
    <row r="28" spans="1:9" ht="15">
      <c r="A28" s="318">
        <v>19</v>
      </c>
      <c r="B28" s="528"/>
      <c r="C28" s="529" t="s">
        <v>923</v>
      </c>
      <c r="D28" s="527">
        <v>0</v>
      </c>
      <c r="E28" s="527">
        <v>0</v>
      </c>
      <c r="F28" s="527">
        <v>0</v>
      </c>
      <c r="G28" s="527">
        <v>0</v>
      </c>
      <c r="H28" s="9"/>
    </row>
    <row r="29" spans="1:9" ht="75">
      <c r="A29" s="318">
        <v>20</v>
      </c>
      <c r="B29" s="525" t="s">
        <v>986</v>
      </c>
      <c r="C29" s="526" t="s">
        <v>924</v>
      </c>
      <c r="D29" s="527">
        <v>17</v>
      </c>
      <c r="E29" s="527">
        <v>17</v>
      </c>
      <c r="F29" s="527">
        <v>17</v>
      </c>
      <c r="G29" s="527">
        <v>0</v>
      </c>
      <c r="H29" s="9"/>
    </row>
    <row r="30" spans="1:9" ht="15">
      <c r="A30" s="318">
        <v>21</v>
      </c>
      <c r="B30" s="528"/>
      <c r="C30" s="529" t="s">
        <v>925</v>
      </c>
      <c r="D30" s="527">
        <v>0</v>
      </c>
      <c r="E30" s="527">
        <v>0</v>
      </c>
      <c r="F30" s="527">
        <v>0</v>
      </c>
      <c r="G30" s="527">
        <v>0</v>
      </c>
      <c r="H30" s="9"/>
    </row>
    <row r="31" spans="1:9" ht="75">
      <c r="A31" s="318">
        <v>22</v>
      </c>
      <c r="B31" s="525" t="s">
        <v>986</v>
      </c>
      <c r="C31" s="526" t="s">
        <v>926</v>
      </c>
      <c r="D31" s="527">
        <v>12</v>
      </c>
      <c r="E31" s="527">
        <v>12</v>
      </c>
      <c r="F31" s="527">
        <v>12</v>
      </c>
      <c r="G31" s="527">
        <v>0</v>
      </c>
      <c r="H31" s="9"/>
    </row>
    <row r="32" spans="1:9" ht="15">
      <c r="A32" s="318">
        <v>23</v>
      </c>
      <c r="B32" s="528"/>
      <c r="C32" s="529" t="s">
        <v>927</v>
      </c>
      <c r="D32" s="527">
        <v>0</v>
      </c>
      <c r="E32" s="527">
        <v>0</v>
      </c>
      <c r="F32" s="527">
        <v>0</v>
      </c>
      <c r="G32" s="527">
        <v>0</v>
      </c>
      <c r="H32" s="9"/>
    </row>
    <row r="33" spans="1:8" ht="15">
      <c r="A33" s="318">
        <v>24</v>
      </c>
      <c r="B33" s="528"/>
      <c r="C33" s="529" t="s">
        <v>928</v>
      </c>
      <c r="D33" s="527">
        <v>0</v>
      </c>
      <c r="E33" s="527">
        <v>0</v>
      </c>
      <c r="F33" s="527">
        <v>0</v>
      </c>
      <c r="G33" s="527">
        <v>0</v>
      </c>
      <c r="H33" s="9"/>
    </row>
    <row r="34" spans="1:8" ht="15">
      <c r="A34" s="318">
        <v>25</v>
      </c>
      <c r="B34" s="528"/>
      <c r="C34" s="529" t="s">
        <v>929</v>
      </c>
      <c r="D34" s="527">
        <v>0</v>
      </c>
      <c r="E34" s="527">
        <v>0</v>
      </c>
      <c r="F34" s="527">
        <v>0</v>
      </c>
      <c r="G34" s="527">
        <v>0</v>
      </c>
      <c r="H34" s="9"/>
    </row>
    <row r="35" spans="1:8" ht="15">
      <c r="A35" s="318">
        <v>26</v>
      </c>
      <c r="B35" s="528"/>
      <c r="C35" s="529" t="s">
        <v>930</v>
      </c>
      <c r="D35" s="527">
        <v>0</v>
      </c>
      <c r="E35" s="527">
        <v>0</v>
      </c>
      <c r="F35" s="527">
        <v>0</v>
      </c>
      <c r="G35" s="527">
        <v>0</v>
      </c>
      <c r="H35" s="9"/>
    </row>
    <row r="36" spans="1:8" ht="15">
      <c r="A36" s="318">
        <v>27</v>
      </c>
      <c r="B36" s="528"/>
      <c r="C36" s="529" t="s">
        <v>931</v>
      </c>
      <c r="D36" s="527">
        <v>0</v>
      </c>
      <c r="E36" s="527">
        <v>0</v>
      </c>
      <c r="F36" s="527">
        <v>0</v>
      </c>
      <c r="G36" s="527">
        <v>0</v>
      </c>
      <c r="H36" s="9"/>
    </row>
    <row r="37" spans="1:8" ht="75">
      <c r="A37" s="318">
        <v>28</v>
      </c>
      <c r="B37" s="525" t="s">
        <v>986</v>
      </c>
      <c r="C37" s="526" t="s">
        <v>932</v>
      </c>
      <c r="D37" s="527">
        <v>22</v>
      </c>
      <c r="E37" s="527">
        <v>22</v>
      </c>
      <c r="F37" s="527">
        <v>22</v>
      </c>
      <c r="G37" s="527">
        <v>0</v>
      </c>
      <c r="H37" s="9"/>
    </row>
    <row r="38" spans="1:8" ht="15">
      <c r="A38" s="318">
        <v>29</v>
      </c>
      <c r="B38" s="528"/>
      <c r="C38" s="529" t="s">
        <v>933</v>
      </c>
      <c r="D38" s="527">
        <v>0</v>
      </c>
      <c r="E38" s="527">
        <v>0</v>
      </c>
      <c r="F38" s="527">
        <v>0</v>
      </c>
      <c r="G38" s="527">
        <v>0</v>
      </c>
      <c r="H38" s="9"/>
    </row>
    <row r="39" spans="1:8" ht="15">
      <c r="A39" s="318">
        <v>30</v>
      </c>
      <c r="B39" s="528"/>
      <c r="C39" s="529" t="s">
        <v>934</v>
      </c>
      <c r="D39" s="527">
        <v>0</v>
      </c>
      <c r="E39" s="527">
        <v>0</v>
      </c>
      <c r="F39" s="527">
        <v>0</v>
      </c>
      <c r="G39" s="527">
        <v>0</v>
      </c>
      <c r="H39" s="9"/>
    </row>
    <row r="40" spans="1:8" ht="15">
      <c r="A40" s="318">
        <v>31</v>
      </c>
      <c r="B40" s="528"/>
      <c r="C40" s="529" t="s">
        <v>935</v>
      </c>
      <c r="D40" s="527">
        <v>0</v>
      </c>
      <c r="E40" s="527">
        <v>0</v>
      </c>
      <c r="F40" s="527">
        <v>0</v>
      </c>
      <c r="G40" s="527">
        <v>0</v>
      </c>
      <c r="H40" s="9"/>
    </row>
    <row r="41" spans="1:8" ht="15">
      <c r="A41" s="318">
        <v>32</v>
      </c>
      <c r="B41" s="528"/>
      <c r="C41" s="529" t="s">
        <v>936</v>
      </c>
      <c r="D41" s="527">
        <v>0</v>
      </c>
      <c r="E41" s="527">
        <v>0</v>
      </c>
      <c r="F41" s="527">
        <v>0</v>
      </c>
      <c r="G41" s="527">
        <v>0</v>
      </c>
      <c r="H41" s="9"/>
    </row>
    <row r="42" spans="1:8" ht="15">
      <c r="A42" s="502">
        <v>33</v>
      </c>
      <c r="B42" s="528"/>
      <c r="C42" s="529" t="s">
        <v>937</v>
      </c>
      <c r="D42" s="527">
        <v>0</v>
      </c>
      <c r="E42" s="527">
        <v>0</v>
      </c>
      <c r="F42" s="527">
        <v>0</v>
      </c>
      <c r="G42" s="527">
        <v>0</v>
      </c>
      <c r="H42" s="9"/>
    </row>
    <row r="43" spans="1:8">
      <c r="A43" s="577" t="s">
        <v>19</v>
      </c>
      <c r="B43" s="577"/>
      <c r="C43" s="9"/>
      <c r="D43" s="8">
        <f>SUM(D9:D42)</f>
        <v>127</v>
      </c>
      <c r="E43" s="8">
        <f t="shared" ref="E43:G43" si="0">SUM(E9:E42)</f>
        <v>127</v>
      </c>
      <c r="F43" s="8">
        <f t="shared" si="0"/>
        <v>127</v>
      </c>
      <c r="G43" s="8">
        <f t="shared" si="0"/>
        <v>0</v>
      </c>
      <c r="H43" s="9"/>
    </row>
    <row r="45" spans="1:8" ht="12.75" customHeight="1">
      <c r="A45" s="220"/>
      <c r="B45" s="220"/>
      <c r="C45" s="220"/>
      <c r="D45" s="220"/>
      <c r="F45" s="679" t="s">
        <v>13</v>
      </c>
      <c r="G45" s="679"/>
      <c r="H45" s="679"/>
    </row>
    <row r="46" spans="1:8" ht="12.75" customHeight="1">
      <c r="A46" s="220"/>
      <c r="B46" s="220"/>
      <c r="C46" s="220"/>
      <c r="D46" s="220"/>
      <c r="F46" s="679" t="s">
        <v>14</v>
      </c>
      <c r="G46" s="679"/>
      <c r="H46" s="679"/>
    </row>
    <row r="47" spans="1:8" ht="12.75" customHeight="1">
      <c r="A47" s="220"/>
      <c r="B47" s="220"/>
      <c r="C47" s="220"/>
      <c r="D47" s="220"/>
      <c r="F47" s="679" t="s">
        <v>89</v>
      </c>
      <c r="G47" s="679"/>
      <c r="H47" s="679"/>
    </row>
    <row r="48" spans="1:8">
      <c r="A48" s="220" t="s">
        <v>12</v>
      </c>
      <c r="C48" s="220"/>
      <c r="D48" s="220"/>
      <c r="G48" s="222" t="s">
        <v>86</v>
      </c>
    </row>
  </sheetData>
  <mergeCells count="16">
    <mergeCell ref="F47:H47"/>
    <mergeCell ref="A1:G1"/>
    <mergeCell ref="A2:G2"/>
    <mergeCell ref="A4:G4"/>
    <mergeCell ref="A6:A7"/>
    <mergeCell ref="B6:B7"/>
    <mergeCell ref="G5:H5"/>
    <mergeCell ref="C6:C7"/>
    <mergeCell ref="F6:G6"/>
    <mergeCell ref="D6:E6"/>
    <mergeCell ref="H6:H7"/>
    <mergeCell ref="F45:H45"/>
    <mergeCell ref="F46:H46"/>
    <mergeCell ref="C25:C26"/>
    <mergeCell ref="A25:A26"/>
    <mergeCell ref="A43:B43"/>
  </mergeCells>
  <printOptions horizontalCentered="1"/>
  <pageMargins left="1.03" right="0.70866141732283472" top="0.23622047244094491" bottom="0" header="0.31496062992125984" footer="0.31496062992125984"/>
  <pageSetup paperSize="9" scale="4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9"/>
  <sheetViews>
    <sheetView zoomScaleSheetLayoutView="84" workbookViewId="0">
      <selection sqref="A1:K1"/>
    </sheetView>
  </sheetViews>
  <sheetFormatPr defaultRowHeight="12.75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2" ht="18">
      <c r="A1" s="681" t="s">
        <v>0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257" t="s">
        <v>527</v>
      </c>
    </row>
    <row r="2" spans="1:12" ht="21">
      <c r="A2" s="682" t="s">
        <v>753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</row>
    <row r="3" spans="1:12" ht="1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2" ht="18">
      <c r="A4" s="681" t="s">
        <v>526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</row>
    <row r="5" spans="1:12" ht="15">
      <c r="A5" s="215" t="s">
        <v>947</v>
      </c>
      <c r="B5" s="215"/>
      <c r="C5" s="215"/>
      <c r="D5" s="215"/>
      <c r="E5" s="215"/>
      <c r="F5" s="215"/>
      <c r="G5" s="215"/>
      <c r="H5" s="215"/>
      <c r="I5" s="215"/>
      <c r="J5" s="744" t="s">
        <v>961</v>
      </c>
      <c r="K5" s="744"/>
      <c r="L5" s="744"/>
    </row>
    <row r="6" spans="1:12" ht="21.75" customHeight="1">
      <c r="A6" s="745" t="s">
        <v>2</v>
      </c>
      <c r="B6" s="745" t="s">
        <v>39</v>
      </c>
      <c r="C6" s="579" t="s">
        <v>469</v>
      </c>
      <c r="D6" s="603"/>
      <c r="E6" s="580"/>
      <c r="F6" s="579" t="s">
        <v>475</v>
      </c>
      <c r="G6" s="603"/>
      <c r="H6" s="603"/>
      <c r="I6" s="580"/>
      <c r="J6" s="594" t="s">
        <v>477</v>
      </c>
      <c r="K6" s="594"/>
      <c r="L6" s="594"/>
    </row>
    <row r="7" spans="1:12" ht="29.25" customHeight="1">
      <c r="A7" s="746"/>
      <c r="B7" s="746"/>
      <c r="C7" s="248" t="s">
        <v>219</v>
      </c>
      <c r="D7" s="248" t="s">
        <v>471</v>
      </c>
      <c r="E7" s="248" t="s">
        <v>476</v>
      </c>
      <c r="F7" s="248" t="s">
        <v>219</v>
      </c>
      <c r="G7" s="248" t="s">
        <v>470</v>
      </c>
      <c r="H7" s="248" t="s">
        <v>472</v>
      </c>
      <c r="I7" s="248" t="s">
        <v>476</v>
      </c>
      <c r="J7" s="5" t="s">
        <v>473</v>
      </c>
      <c r="K7" s="5" t="s">
        <v>474</v>
      </c>
      <c r="L7" s="248" t="s">
        <v>476</v>
      </c>
    </row>
    <row r="8" spans="1:12" ht="15">
      <c r="A8" s="218" t="s">
        <v>264</v>
      </c>
      <c r="B8" s="218" t="s">
        <v>265</v>
      </c>
      <c r="C8" s="218" t="s">
        <v>266</v>
      </c>
      <c r="D8" s="218" t="s">
        <v>267</v>
      </c>
      <c r="E8" s="218" t="s">
        <v>268</v>
      </c>
      <c r="F8" s="218" t="s">
        <v>269</v>
      </c>
      <c r="G8" s="218" t="s">
        <v>270</v>
      </c>
      <c r="H8" s="218" t="s">
        <v>271</v>
      </c>
      <c r="I8" s="218" t="s">
        <v>290</v>
      </c>
      <c r="J8" s="218" t="s">
        <v>291</v>
      </c>
      <c r="K8" s="218" t="s">
        <v>292</v>
      </c>
      <c r="L8" s="218" t="s">
        <v>320</v>
      </c>
    </row>
    <row r="9" spans="1:12" ht="15">
      <c r="A9" s="17">
        <v>1</v>
      </c>
      <c r="B9" s="406" t="s">
        <v>905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2" ht="15">
      <c r="A10" s="17">
        <v>2</v>
      </c>
      <c r="B10" s="406" t="s">
        <v>906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</row>
    <row r="11" spans="1:12" ht="15">
      <c r="A11" s="17">
        <v>2</v>
      </c>
      <c r="B11" s="406" t="s">
        <v>907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</row>
    <row r="12" spans="1:12" ht="15">
      <c r="A12" s="17">
        <v>3</v>
      </c>
      <c r="B12" s="406" t="s">
        <v>908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ht="15">
      <c r="A13" s="17">
        <v>4</v>
      </c>
      <c r="B13" s="406" t="s">
        <v>909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</row>
    <row r="14" spans="1:12" ht="15">
      <c r="A14" s="17">
        <v>5</v>
      </c>
      <c r="B14" s="406" t="s">
        <v>910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</row>
    <row r="15" spans="1:12" ht="15">
      <c r="A15" s="17">
        <v>6</v>
      </c>
      <c r="B15" s="406" t="s">
        <v>911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</row>
    <row r="16" spans="1:12" ht="15">
      <c r="A16" s="17">
        <v>7</v>
      </c>
      <c r="B16" s="406" t="s">
        <v>912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</row>
    <row r="17" spans="1:14" ht="15">
      <c r="A17" s="17">
        <v>8</v>
      </c>
      <c r="B17" s="406" t="s">
        <v>913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</row>
    <row r="18" spans="1:14" ht="14.25">
      <c r="A18" s="17">
        <v>9</v>
      </c>
      <c r="B18" s="406" t="s">
        <v>914</v>
      </c>
      <c r="C18" s="9"/>
      <c r="D18" s="9"/>
      <c r="E18" s="9"/>
      <c r="F18" s="9"/>
      <c r="G18" s="9"/>
      <c r="H18" s="9"/>
      <c r="I18" s="9"/>
      <c r="J18" s="9"/>
      <c r="K18" s="9"/>
      <c r="L18" s="9"/>
      <c r="N18" t="s">
        <v>11</v>
      </c>
    </row>
    <row r="19" spans="1:14" ht="14.25">
      <c r="A19" s="17">
        <v>10</v>
      </c>
      <c r="B19" s="406" t="s">
        <v>915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4" ht="14.25">
      <c r="A20" s="17">
        <v>11</v>
      </c>
      <c r="B20" s="406" t="s">
        <v>916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4" ht="14.25">
      <c r="A21" s="19">
        <v>12</v>
      </c>
      <c r="B21" s="406" t="s">
        <v>917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4" ht="14.25">
      <c r="A22" s="17">
        <v>13</v>
      </c>
      <c r="B22" s="406" t="s">
        <v>918</v>
      </c>
      <c r="C22" s="9"/>
      <c r="D22" s="9"/>
      <c r="E22" s="9"/>
      <c r="F22" s="9"/>
      <c r="G22" s="9"/>
      <c r="H22" s="9"/>
      <c r="I22" s="9"/>
      <c r="J22" s="9"/>
      <c r="K22" s="9"/>
      <c r="L22" s="18" t="s">
        <v>405</v>
      </c>
    </row>
    <row r="23" spans="1:14" ht="14.25">
      <c r="A23" s="17">
        <v>14</v>
      </c>
      <c r="B23" s="406" t="s">
        <v>919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4" ht="14.25">
      <c r="A24" s="433">
        <v>15</v>
      </c>
      <c r="B24" s="406" t="s">
        <v>920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4" ht="14.25">
      <c r="A25" s="19">
        <v>16</v>
      </c>
      <c r="B25" s="406" t="s">
        <v>921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4" ht="14.25">
      <c r="A26" s="433">
        <v>17</v>
      </c>
      <c r="B26" s="406" t="s">
        <v>922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4" ht="14.25">
      <c r="A27" s="433">
        <v>18</v>
      </c>
      <c r="B27" s="406" t="s">
        <v>923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4" ht="14.25">
      <c r="A28" s="433">
        <v>19</v>
      </c>
      <c r="B28" s="406" t="s">
        <v>924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4" ht="14.25">
      <c r="A29" s="19">
        <v>20</v>
      </c>
      <c r="B29" s="406" t="s">
        <v>925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4" ht="14.25">
      <c r="A30" s="433">
        <v>21</v>
      </c>
      <c r="B30" s="406" t="s">
        <v>926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4" ht="14.25">
      <c r="A31" s="433">
        <v>22</v>
      </c>
      <c r="B31" s="406" t="s">
        <v>927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4" ht="14.25">
      <c r="A32" s="433">
        <v>23</v>
      </c>
      <c r="B32" s="406" t="s">
        <v>928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4.25">
      <c r="A33" s="19">
        <v>24</v>
      </c>
      <c r="B33" s="406" t="s">
        <v>929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4.25">
      <c r="A34" s="433">
        <v>25</v>
      </c>
      <c r="B34" s="406" t="s">
        <v>930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4.25">
      <c r="A35" s="433">
        <v>26</v>
      </c>
      <c r="B35" s="406" t="s">
        <v>931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4.25">
      <c r="A36" s="433">
        <v>27</v>
      </c>
      <c r="B36" s="406" t="s">
        <v>932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4.25">
      <c r="A37" s="19">
        <v>28</v>
      </c>
      <c r="B37" s="406" t="s">
        <v>933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4.25">
      <c r="A38" s="433">
        <v>29</v>
      </c>
      <c r="B38" s="406" t="s">
        <v>934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4.25">
      <c r="A39" s="433">
        <v>30</v>
      </c>
      <c r="B39" s="406" t="s">
        <v>935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4.25">
      <c r="A40" s="433">
        <v>31</v>
      </c>
      <c r="B40" s="406" t="s">
        <v>936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4.25">
      <c r="A41" s="19">
        <v>32</v>
      </c>
      <c r="B41" s="406" t="s">
        <v>937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>
      <c r="A42" s="433">
        <v>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>
      <c r="A43" s="3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6" spans="1:12" ht="12.75" customHeight="1">
      <c r="A46" s="220"/>
      <c r="B46" s="220"/>
      <c r="C46" s="220"/>
      <c r="D46" s="220"/>
      <c r="E46" s="220"/>
      <c r="F46" s="220"/>
      <c r="K46" s="221" t="s">
        <v>13</v>
      </c>
    </row>
    <row r="47" spans="1:12" ht="12.75" customHeight="1">
      <c r="A47" s="220"/>
      <c r="B47" s="220"/>
      <c r="C47" s="220"/>
      <c r="D47" s="220"/>
      <c r="E47" s="220" t="s">
        <v>11</v>
      </c>
      <c r="F47" s="220"/>
      <c r="J47" s="679" t="s">
        <v>14</v>
      </c>
      <c r="K47" s="679"/>
      <c r="L47" s="679"/>
    </row>
    <row r="48" spans="1:12" ht="12.75" customHeight="1">
      <c r="A48" s="220"/>
      <c r="B48" s="220"/>
      <c r="C48" s="220"/>
      <c r="D48" s="220"/>
      <c r="E48" s="220"/>
      <c r="F48" s="220"/>
      <c r="J48" s="679" t="s">
        <v>89</v>
      </c>
      <c r="K48" s="679"/>
      <c r="L48" s="679"/>
    </row>
    <row r="49" spans="1:11">
      <c r="A49" s="220" t="s">
        <v>12</v>
      </c>
      <c r="F49" s="220"/>
      <c r="K49" s="222" t="s">
        <v>86</v>
      </c>
    </row>
  </sheetData>
  <mergeCells count="11">
    <mergeCell ref="J48:L48"/>
    <mergeCell ref="A1:K1"/>
    <mergeCell ref="C6:E6"/>
    <mergeCell ref="F6:I6"/>
    <mergeCell ref="J6:L6"/>
    <mergeCell ref="J47:L47"/>
    <mergeCell ref="A6:A7"/>
    <mergeCell ref="B6:B7"/>
    <mergeCell ref="A2:K2"/>
    <mergeCell ref="A4:K4"/>
    <mergeCell ref="J5:L5"/>
  </mergeCells>
  <printOptions horizontalCentered="1"/>
  <pageMargins left="1.03" right="0.70866141732283472" top="0.23622047244094491" bottom="0" header="0.31496062992125984" footer="0.31496062992125984"/>
  <pageSetup paperSize="9" scale="71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9"/>
  <sheetViews>
    <sheetView zoomScaleSheetLayoutView="80" workbookViewId="0">
      <selection sqref="A1:H1"/>
    </sheetView>
  </sheetViews>
  <sheetFormatPr defaultRowHeight="12.75"/>
  <cols>
    <col min="1" max="1" width="7.7109375" customWidth="1"/>
    <col min="2" max="2" width="14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>
      <c r="A1" s="681" t="s">
        <v>0</v>
      </c>
      <c r="B1" s="681"/>
      <c r="C1" s="681"/>
      <c r="D1" s="681"/>
      <c r="E1" s="681"/>
      <c r="F1" s="681"/>
      <c r="G1" s="681"/>
      <c r="H1" s="681"/>
      <c r="I1" s="326"/>
      <c r="J1" s="326"/>
      <c r="K1" s="257" t="s">
        <v>529</v>
      </c>
    </row>
    <row r="2" spans="1:11" ht="21">
      <c r="A2" s="682" t="s">
        <v>753</v>
      </c>
      <c r="B2" s="682"/>
      <c r="C2" s="682"/>
      <c r="D2" s="682"/>
      <c r="E2" s="682"/>
      <c r="F2" s="682"/>
      <c r="G2" s="682"/>
      <c r="H2" s="682"/>
      <c r="I2" s="213"/>
      <c r="J2" s="213"/>
    </row>
    <row r="3" spans="1:11" ht="15">
      <c r="A3" s="214"/>
      <c r="B3" s="214"/>
      <c r="C3" s="214"/>
      <c r="D3" s="214"/>
      <c r="E3" s="214"/>
      <c r="F3" s="214"/>
      <c r="G3" s="214"/>
      <c r="H3" s="214"/>
      <c r="I3" s="214"/>
      <c r="J3" s="214"/>
    </row>
    <row r="4" spans="1:11" ht="18">
      <c r="A4" s="681" t="s">
        <v>528</v>
      </c>
      <c r="B4" s="681"/>
      <c r="C4" s="681"/>
      <c r="D4" s="681"/>
      <c r="E4" s="681"/>
      <c r="F4" s="681"/>
      <c r="G4" s="681"/>
      <c r="H4" s="681"/>
      <c r="I4" s="326"/>
      <c r="J4" s="326"/>
    </row>
    <row r="5" spans="1:11" ht="15">
      <c r="A5" s="215" t="s">
        <v>947</v>
      </c>
      <c r="B5" s="215"/>
      <c r="C5" s="215"/>
      <c r="D5" s="215"/>
      <c r="E5" s="215"/>
      <c r="F5" s="215"/>
      <c r="G5" s="744" t="s">
        <v>961</v>
      </c>
      <c r="H5" s="744"/>
      <c r="I5" s="744"/>
      <c r="J5" s="744"/>
      <c r="K5" s="744"/>
    </row>
    <row r="6" spans="1:11" ht="21.75" customHeight="1">
      <c r="A6" s="745" t="s">
        <v>2</v>
      </c>
      <c r="B6" s="745" t="s">
        <v>39</v>
      </c>
      <c r="C6" s="579" t="s">
        <v>487</v>
      </c>
      <c r="D6" s="603"/>
      <c r="E6" s="580"/>
      <c r="F6" s="579" t="s">
        <v>490</v>
      </c>
      <c r="G6" s="603"/>
      <c r="H6" s="580"/>
      <c r="I6" s="686" t="s">
        <v>655</v>
      </c>
      <c r="J6" s="686" t="s">
        <v>654</v>
      </c>
      <c r="K6" s="686" t="s">
        <v>80</v>
      </c>
    </row>
    <row r="7" spans="1:11" ht="29.25" customHeight="1">
      <c r="A7" s="746"/>
      <c r="B7" s="746"/>
      <c r="C7" s="5" t="s">
        <v>486</v>
      </c>
      <c r="D7" s="5" t="s">
        <v>488</v>
      </c>
      <c r="E7" s="5" t="s">
        <v>489</v>
      </c>
      <c r="F7" s="5" t="s">
        <v>486</v>
      </c>
      <c r="G7" s="5" t="s">
        <v>488</v>
      </c>
      <c r="H7" s="5" t="s">
        <v>489</v>
      </c>
      <c r="I7" s="687"/>
      <c r="J7" s="687"/>
      <c r="K7" s="687"/>
    </row>
    <row r="8" spans="1:11" ht="15">
      <c r="A8" s="319">
        <v>1</v>
      </c>
      <c r="B8" s="319">
        <v>2</v>
      </c>
      <c r="C8" s="319">
        <v>3</v>
      </c>
      <c r="D8" s="319">
        <v>4</v>
      </c>
      <c r="E8" s="319">
        <v>5</v>
      </c>
      <c r="F8" s="319">
        <v>6</v>
      </c>
      <c r="G8" s="319">
        <v>7</v>
      </c>
      <c r="H8" s="319">
        <v>8</v>
      </c>
      <c r="I8" s="319">
        <v>9</v>
      </c>
      <c r="J8" s="319">
        <v>10</v>
      </c>
      <c r="K8" s="319">
        <v>11</v>
      </c>
    </row>
    <row r="9" spans="1:11" ht="15">
      <c r="A9" s="318">
        <v>1</v>
      </c>
      <c r="B9" s="406" t="s">
        <v>905</v>
      </c>
      <c r="C9" s="5"/>
      <c r="D9" s="5"/>
      <c r="E9" s="5"/>
      <c r="F9" s="5"/>
      <c r="G9" s="5"/>
      <c r="H9" s="5"/>
      <c r="I9" s="5"/>
      <c r="J9" s="5"/>
      <c r="K9" s="218"/>
    </row>
    <row r="10" spans="1:11" ht="15">
      <c r="A10" s="318">
        <v>2</v>
      </c>
      <c r="B10" s="406" t="s">
        <v>906</v>
      </c>
      <c r="C10" s="5"/>
      <c r="D10" s="5"/>
      <c r="E10" s="5"/>
      <c r="F10" s="5"/>
      <c r="G10" s="5"/>
      <c r="H10" s="5"/>
      <c r="I10" s="5"/>
      <c r="J10" s="5"/>
      <c r="K10" s="218"/>
    </row>
    <row r="11" spans="1:11" ht="15">
      <c r="A11" s="318">
        <v>3</v>
      </c>
      <c r="B11" s="406" t="s">
        <v>907</v>
      </c>
      <c r="C11" s="5"/>
      <c r="D11" s="5"/>
      <c r="E11" s="5"/>
      <c r="F11" s="5"/>
      <c r="G11" s="5"/>
      <c r="H11" s="5"/>
      <c r="I11" s="5"/>
      <c r="J11" s="5"/>
      <c r="K11" s="218"/>
    </row>
    <row r="12" spans="1:11" ht="15">
      <c r="A12" s="318">
        <v>4</v>
      </c>
      <c r="B12" s="406" t="s">
        <v>908</v>
      </c>
      <c r="C12" s="5"/>
      <c r="D12" s="5"/>
      <c r="E12" s="5"/>
      <c r="F12" s="5"/>
      <c r="G12" s="5"/>
      <c r="H12" s="5"/>
      <c r="I12" s="5"/>
      <c r="J12" s="5"/>
      <c r="K12" s="218"/>
    </row>
    <row r="13" spans="1:11" ht="15">
      <c r="A13" s="318">
        <v>5</v>
      </c>
      <c r="B13" s="406" t="s">
        <v>909</v>
      </c>
      <c r="C13" s="5"/>
      <c r="D13" s="5"/>
      <c r="E13" s="5"/>
      <c r="F13" s="5"/>
      <c r="G13" s="5"/>
      <c r="H13" s="5"/>
      <c r="I13" s="5"/>
      <c r="J13" s="5"/>
      <c r="K13" s="218"/>
    </row>
    <row r="14" spans="1:11" ht="15">
      <c r="A14" s="318">
        <v>6</v>
      </c>
      <c r="B14" s="406" t="s">
        <v>910</v>
      </c>
      <c r="C14" s="5"/>
      <c r="D14" s="5"/>
      <c r="E14" s="5"/>
      <c r="F14" s="5"/>
      <c r="G14" s="5"/>
      <c r="H14" s="5"/>
      <c r="I14" s="5"/>
      <c r="J14" s="5"/>
      <c r="K14" s="218"/>
    </row>
    <row r="15" spans="1:11" ht="15">
      <c r="A15" s="318">
        <v>7</v>
      </c>
      <c r="B15" s="406" t="s">
        <v>911</v>
      </c>
      <c r="C15" s="5"/>
      <c r="D15" s="5"/>
      <c r="E15" s="5"/>
      <c r="F15" s="5"/>
      <c r="G15" s="5"/>
      <c r="H15" s="5"/>
      <c r="I15" s="5"/>
      <c r="J15" s="5"/>
      <c r="K15" s="218"/>
    </row>
    <row r="16" spans="1:11" ht="15">
      <c r="A16" s="318">
        <v>8</v>
      </c>
      <c r="B16" s="406" t="s">
        <v>912</v>
      </c>
      <c r="C16" s="5"/>
      <c r="D16" s="5"/>
      <c r="E16" s="5"/>
      <c r="F16" s="5"/>
      <c r="G16" s="5"/>
      <c r="H16" s="5"/>
      <c r="I16" s="5"/>
      <c r="J16" s="5"/>
      <c r="K16" s="218"/>
    </row>
    <row r="17" spans="1:13" ht="15">
      <c r="A17" s="318">
        <v>9</v>
      </c>
      <c r="B17" s="406" t="s">
        <v>913</v>
      </c>
      <c r="C17" s="9"/>
      <c r="D17" s="9"/>
      <c r="E17" s="9"/>
      <c r="F17" s="9"/>
      <c r="G17" s="9"/>
      <c r="H17" s="9"/>
      <c r="I17" s="9"/>
      <c r="J17" s="9"/>
      <c r="K17" s="9"/>
      <c r="M17" t="s">
        <v>11</v>
      </c>
    </row>
    <row r="18" spans="1:13" ht="15">
      <c r="A18" s="318">
        <v>10</v>
      </c>
      <c r="B18" s="406" t="s">
        <v>914</v>
      </c>
      <c r="C18" s="9"/>
      <c r="D18" s="9"/>
      <c r="E18" s="9"/>
      <c r="F18" s="9"/>
      <c r="G18" s="9"/>
      <c r="H18" s="9"/>
      <c r="I18" s="9"/>
      <c r="J18" s="9"/>
      <c r="K18" s="9"/>
    </row>
    <row r="19" spans="1:13" ht="15">
      <c r="A19" s="318">
        <v>11</v>
      </c>
      <c r="B19" s="406" t="s">
        <v>915</v>
      </c>
      <c r="C19" s="9"/>
      <c r="D19" s="9"/>
      <c r="E19" s="9"/>
      <c r="F19" s="9"/>
      <c r="G19" s="9"/>
      <c r="H19" s="9"/>
      <c r="I19" s="9"/>
      <c r="J19" s="9"/>
      <c r="K19" s="9"/>
    </row>
    <row r="20" spans="1:13" ht="15">
      <c r="A20" s="318">
        <v>12</v>
      </c>
      <c r="B20" s="406" t="s">
        <v>916</v>
      </c>
      <c r="C20" s="9"/>
      <c r="D20" s="9"/>
      <c r="E20" s="9"/>
      <c r="F20" s="9"/>
      <c r="G20" s="9"/>
      <c r="H20" s="9"/>
      <c r="I20" s="9"/>
      <c r="J20" s="9"/>
      <c r="K20" s="9"/>
    </row>
    <row r="21" spans="1:13" ht="15">
      <c r="A21" s="318">
        <v>13</v>
      </c>
      <c r="B21" s="406" t="s">
        <v>917</v>
      </c>
      <c r="C21" s="9"/>
      <c r="D21" s="9"/>
      <c r="E21" s="9"/>
      <c r="F21" s="9"/>
      <c r="G21" s="9"/>
      <c r="H21" s="9"/>
      <c r="I21" s="9"/>
      <c r="J21" s="9"/>
      <c r="K21" s="18" t="s">
        <v>405</v>
      </c>
    </row>
    <row r="22" spans="1:13" ht="15">
      <c r="A22" s="318">
        <v>14</v>
      </c>
      <c r="B22" s="406" t="s">
        <v>918</v>
      </c>
      <c r="C22" s="9"/>
      <c r="D22" s="9"/>
      <c r="E22" s="9"/>
      <c r="F22" s="9"/>
      <c r="G22" s="9"/>
      <c r="H22" s="9"/>
      <c r="I22" s="9"/>
      <c r="J22" s="9"/>
      <c r="K22" s="9"/>
    </row>
    <row r="23" spans="1:13" ht="15">
      <c r="A23" s="318">
        <v>15</v>
      </c>
      <c r="B23" s="406" t="s">
        <v>919</v>
      </c>
      <c r="C23" s="9"/>
      <c r="D23" s="9"/>
      <c r="E23" s="9"/>
      <c r="F23" s="9"/>
      <c r="G23" s="9"/>
      <c r="H23" s="9"/>
      <c r="I23" s="9"/>
      <c r="J23" s="9"/>
      <c r="K23" s="9"/>
    </row>
    <row r="24" spans="1:13" ht="15">
      <c r="A24" s="318">
        <v>16</v>
      </c>
      <c r="B24" s="406" t="s">
        <v>920</v>
      </c>
      <c r="C24" s="9"/>
      <c r="D24" s="9"/>
      <c r="E24" s="9"/>
      <c r="F24" s="9"/>
      <c r="G24" s="9"/>
      <c r="H24" s="9"/>
      <c r="I24" s="9"/>
      <c r="J24" s="9"/>
      <c r="K24" s="9"/>
    </row>
    <row r="25" spans="1:13" ht="15">
      <c r="A25" s="318">
        <v>17</v>
      </c>
      <c r="B25" s="406" t="s">
        <v>921</v>
      </c>
      <c r="C25" s="9"/>
      <c r="D25" s="9"/>
      <c r="E25" s="9"/>
      <c r="F25" s="9"/>
      <c r="G25" s="9"/>
      <c r="H25" s="9"/>
      <c r="I25" s="9"/>
      <c r="J25" s="9"/>
      <c r="K25" s="9"/>
    </row>
    <row r="26" spans="1:13" ht="15">
      <c r="A26" s="318">
        <v>18</v>
      </c>
      <c r="B26" s="406" t="s">
        <v>922</v>
      </c>
      <c r="C26" s="9"/>
      <c r="D26" s="9"/>
      <c r="E26" s="9"/>
      <c r="F26" s="9"/>
      <c r="G26" s="9"/>
      <c r="H26" s="9"/>
      <c r="I26" s="9"/>
      <c r="J26" s="9"/>
      <c r="K26" s="9"/>
    </row>
    <row r="27" spans="1:13" ht="15">
      <c r="A27" s="318">
        <v>19</v>
      </c>
      <c r="B27" s="406" t="s">
        <v>923</v>
      </c>
      <c r="C27" s="9"/>
      <c r="D27" s="9"/>
      <c r="E27" s="9"/>
      <c r="F27" s="9"/>
      <c r="G27" s="9"/>
      <c r="H27" s="9"/>
      <c r="I27" s="9"/>
      <c r="J27" s="9"/>
      <c r="K27" s="9"/>
    </row>
    <row r="28" spans="1:13" ht="15">
      <c r="A28" s="318">
        <v>20</v>
      </c>
      <c r="B28" s="406" t="s">
        <v>924</v>
      </c>
      <c r="C28" s="9"/>
      <c r="D28" s="9"/>
      <c r="E28" s="9"/>
      <c r="F28" s="9"/>
      <c r="G28" s="9"/>
      <c r="H28" s="9"/>
      <c r="I28" s="9"/>
      <c r="J28" s="9"/>
      <c r="K28" s="9"/>
    </row>
    <row r="29" spans="1:13" ht="15">
      <c r="A29" s="318">
        <v>21</v>
      </c>
      <c r="B29" s="406" t="s">
        <v>925</v>
      </c>
      <c r="C29" s="9"/>
      <c r="D29" s="9"/>
      <c r="E29" s="9"/>
      <c r="F29" s="9"/>
      <c r="G29" s="9"/>
      <c r="H29" s="9"/>
      <c r="I29" s="9"/>
      <c r="J29" s="9"/>
      <c r="K29" s="9"/>
    </row>
    <row r="30" spans="1:13" ht="15">
      <c r="A30" s="318">
        <v>22</v>
      </c>
      <c r="B30" s="406" t="s">
        <v>926</v>
      </c>
      <c r="C30" s="9"/>
      <c r="D30" s="9"/>
      <c r="E30" s="9"/>
      <c r="F30" s="9"/>
      <c r="G30" s="9"/>
      <c r="H30" s="9"/>
      <c r="I30" s="9"/>
      <c r="J30" s="9"/>
      <c r="K30" s="9"/>
    </row>
    <row r="31" spans="1:13" ht="15">
      <c r="A31" s="318">
        <v>23</v>
      </c>
      <c r="B31" s="406" t="s">
        <v>927</v>
      </c>
      <c r="C31" s="9"/>
      <c r="D31" s="9"/>
      <c r="E31" s="9"/>
      <c r="F31" s="9"/>
      <c r="G31" s="9"/>
      <c r="H31" s="9"/>
      <c r="I31" s="9"/>
      <c r="J31" s="9"/>
      <c r="K31" s="9"/>
    </row>
    <row r="32" spans="1:13" ht="15">
      <c r="A32" s="318">
        <v>24</v>
      </c>
      <c r="B32" s="406" t="s">
        <v>928</v>
      </c>
      <c r="C32" s="9"/>
      <c r="D32" s="9"/>
      <c r="E32" s="9"/>
      <c r="F32" s="9"/>
      <c r="G32" s="9"/>
      <c r="H32" s="9"/>
      <c r="I32" s="9"/>
      <c r="J32" s="9"/>
      <c r="K32" s="9"/>
    </row>
    <row r="33" spans="1:11" ht="15">
      <c r="A33" s="318">
        <v>25</v>
      </c>
      <c r="B33" s="406" t="s">
        <v>929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15">
      <c r="A34" s="318">
        <v>26</v>
      </c>
      <c r="B34" s="406" t="s">
        <v>930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15">
      <c r="A35" s="318">
        <v>27</v>
      </c>
      <c r="B35" s="406" t="s">
        <v>931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15">
      <c r="A36" s="318">
        <v>28</v>
      </c>
      <c r="B36" s="406" t="s">
        <v>932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15">
      <c r="A37" s="318">
        <v>29</v>
      </c>
      <c r="B37" s="406" t="s">
        <v>933</v>
      </c>
      <c r="C37" s="9"/>
      <c r="D37" s="9"/>
      <c r="E37" s="9"/>
      <c r="F37" s="9"/>
      <c r="G37" s="9"/>
      <c r="H37" s="9"/>
      <c r="I37" s="9"/>
      <c r="J37" s="9"/>
      <c r="K37" s="9"/>
    </row>
    <row r="38" spans="1:11" ht="15">
      <c r="A38" s="318">
        <v>30</v>
      </c>
      <c r="B38" s="406" t="s">
        <v>934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15">
      <c r="A39" s="318">
        <v>31</v>
      </c>
      <c r="B39" s="406" t="s">
        <v>935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15">
      <c r="A40" s="318">
        <v>32</v>
      </c>
      <c r="B40" s="406" t="s">
        <v>936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15">
      <c r="A41" s="318">
        <v>33</v>
      </c>
      <c r="B41" s="406" t="s">
        <v>937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>
      <c r="A42" s="29" t="s">
        <v>19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5" spans="1:11" ht="12.75" customHeight="1">
      <c r="A45" s="220"/>
      <c r="B45" s="220"/>
      <c r="C45" s="220"/>
      <c r="D45" s="220"/>
      <c r="E45" s="220"/>
      <c r="F45" s="220"/>
    </row>
    <row r="46" spans="1:11" ht="12.75" customHeight="1">
      <c r="A46" s="220" t="s">
        <v>12</v>
      </c>
      <c r="B46" s="220"/>
      <c r="C46" s="220"/>
      <c r="D46" s="220"/>
      <c r="E46" s="220"/>
      <c r="F46" s="220"/>
      <c r="G46" s="679" t="s">
        <v>13</v>
      </c>
      <c r="H46" s="679"/>
      <c r="I46" s="679"/>
      <c r="J46" s="679"/>
      <c r="K46" s="679"/>
    </row>
    <row r="47" spans="1:11" ht="12.75" customHeight="1">
      <c r="A47" s="220"/>
      <c r="B47" s="220"/>
      <c r="C47" s="220"/>
      <c r="D47" s="220"/>
      <c r="E47" s="220"/>
      <c r="F47" s="220"/>
      <c r="G47" s="679" t="s">
        <v>14</v>
      </c>
      <c r="H47" s="679"/>
      <c r="I47" s="679"/>
      <c r="J47" s="679"/>
      <c r="K47" s="679"/>
    </row>
    <row r="48" spans="1:11" ht="12.75" customHeight="1">
      <c r="F48" s="220"/>
      <c r="H48" s="221" t="s">
        <v>89</v>
      </c>
      <c r="I48" s="221"/>
      <c r="J48" s="221"/>
    </row>
    <row r="49" spans="8:10">
      <c r="H49" s="222" t="s">
        <v>86</v>
      </c>
      <c r="I49" s="222"/>
      <c r="J49" s="222"/>
    </row>
  </sheetData>
  <mergeCells count="13">
    <mergeCell ref="G47:K47"/>
    <mergeCell ref="A6:A7"/>
    <mergeCell ref="B6:B7"/>
    <mergeCell ref="C6:E6"/>
    <mergeCell ref="F6:H6"/>
    <mergeCell ref="G46:K46"/>
    <mergeCell ref="G5:K5"/>
    <mergeCell ref="A1:H1"/>
    <mergeCell ref="A2:H2"/>
    <mergeCell ref="A4:H4"/>
    <mergeCell ref="K6:K7"/>
    <mergeCell ref="I6:I7"/>
    <mergeCell ref="J6:J7"/>
  </mergeCells>
  <printOptions horizontalCentered="1"/>
  <pageMargins left="1.03" right="0.70866141732283472" top="0.23622047244094491" bottom="0" header="0.31496062992125984" footer="0.31496062992125984"/>
  <pageSetup paperSize="9" scale="78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55"/>
  <sheetViews>
    <sheetView topLeftCell="A31" zoomScale="96" zoomScaleNormal="96" zoomScaleSheetLayoutView="100" workbookViewId="0">
      <selection activeCell="J47" sqref="J47"/>
    </sheetView>
  </sheetViews>
  <sheetFormatPr defaultRowHeight="12.75"/>
  <cols>
    <col min="1" max="1" width="7.42578125" customWidth="1"/>
    <col min="2" max="2" width="14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5.5703125" customWidth="1"/>
    <col min="12" max="12" width="17.7109375" customWidth="1"/>
    <col min="15" max="15" width="11" bestFit="1" customWidth="1"/>
    <col min="20" max="20" width="10" bestFit="1" customWidth="1"/>
  </cols>
  <sheetData>
    <row r="1" spans="1:24" ht="15">
      <c r="A1" s="91"/>
      <c r="B1" s="91"/>
      <c r="C1" s="91"/>
      <c r="D1" s="91"/>
      <c r="E1" s="91"/>
      <c r="F1" s="91"/>
      <c r="G1" s="91"/>
      <c r="H1" s="91"/>
      <c r="K1" s="688" t="s">
        <v>90</v>
      </c>
      <c r="L1" s="688"/>
    </row>
    <row r="2" spans="1:24" ht="15.75">
      <c r="A2" s="787" t="s">
        <v>0</v>
      </c>
      <c r="B2" s="787"/>
      <c r="C2" s="787"/>
      <c r="D2" s="787"/>
      <c r="E2" s="787"/>
      <c r="F2" s="787"/>
      <c r="G2" s="787"/>
      <c r="H2" s="787"/>
      <c r="I2" s="91"/>
      <c r="J2" s="91"/>
      <c r="K2" s="91"/>
      <c r="L2" s="91"/>
    </row>
    <row r="3" spans="1:24" ht="20.25">
      <c r="A3" s="659" t="s">
        <v>753</v>
      </c>
      <c r="B3" s="659"/>
      <c r="C3" s="659"/>
      <c r="D3" s="659"/>
      <c r="E3" s="659"/>
      <c r="F3" s="659"/>
      <c r="G3" s="659"/>
      <c r="H3" s="659"/>
      <c r="I3" s="91"/>
      <c r="J3" s="91"/>
      <c r="K3" s="91"/>
      <c r="L3" s="91"/>
    </row>
    <row r="4" spans="1:24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24" ht="15.75">
      <c r="A5" s="660" t="s">
        <v>871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</row>
    <row r="6" spans="1:24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24">
      <c r="A7" s="600" t="s">
        <v>948</v>
      </c>
      <c r="B7" s="600"/>
      <c r="C7" s="91"/>
      <c r="D7" s="91"/>
      <c r="E7" s="91"/>
      <c r="F7" s="91"/>
      <c r="G7" s="91"/>
      <c r="H7" s="321"/>
      <c r="I7" s="91"/>
      <c r="J7" s="91"/>
      <c r="K7" s="91"/>
      <c r="L7" s="91"/>
    </row>
    <row r="8" spans="1:24" ht="18">
      <c r="A8" s="94"/>
      <c r="B8" s="94"/>
      <c r="C8" s="91"/>
      <c r="D8" s="91"/>
      <c r="E8" s="91"/>
      <c r="F8" s="91"/>
      <c r="G8" s="91"/>
      <c r="H8" s="91"/>
      <c r="I8" s="118"/>
      <c r="J8" s="140"/>
      <c r="K8" s="684" t="s">
        <v>961</v>
      </c>
      <c r="L8" s="684"/>
    </row>
    <row r="9" spans="1:24" ht="27.75" customHeight="1">
      <c r="A9" s="785" t="s">
        <v>221</v>
      </c>
      <c r="B9" s="785" t="s">
        <v>220</v>
      </c>
      <c r="C9" s="594" t="s">
        <v>495</v>
      </c>
      <c r="D9" s="594" t="s">
        <v>496</v>
      </c>
      <c r="E9" s="784" t="s">
        <v>497</v>
      </c>
      <c r="F9" s="784"/>
      <c r="G9" s="784" t="s">
        <v>452</v>
      </c>
      <c r="H9" s="784"/>
      <c r="I9" s="784" t="s">
        <v>231</v>
      </c>
      <c r="J9" s="784"/>
      <c r="K9" s="670" t="s">
        <v>232</v>
      </c>
      <c r="L9" s="670"/>
    </row>
    <row r="10" spans="1:24" ht="51" customHeight="1">
      <c r="A10" s="786"/>
      <c r="B10" s="786"/>
      <c r="C10" s="594"/>
      <c r="D10" s="594"/>
      <c r="E10" s="5" t="s">
        <v>219</v>
      </c>
      <c r="F10" s="5" t="s">
        <v>202</v>
      </c>
      <c r="G10" s="5" t="s">
        <v>219</v>
      </c>
      <c r="H10" s="5" t="s">
        <v>202</v>
      </c>
      <c r="I10" s="5" t="s">
        <v>219</v>
      </c>
      <c r="J10" s="5" t="s">
        <v>202</v>
      </c>
      <c r="K10" s="5" t="s">
        <v>727</v>
      </c>
      <c r="L10" s="5" t="s">
        <v>726</v>
      </c>
    </row>
    <row r="11" spans="1:24" s="14" customFormat="1">
      <c r="A11" s="96">
        <v>1</v>
      </c>
      <c r="B11" s="96">
        <v>2</v>
      </c>
      <c r="C11" s="96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  <c r="K11" s="96">
        <v>11</v>
      </c>
      <c r="L11" s="96">
        <v>12</v>
      </c>
    </row>
    <row r="12" spans="1:24" ht="15">
      <c r="A12" s="98">
        <v>1</v>
      </c>
      <c r="B12" s="406" t="s">
        <v>905</v>
      </c>
      <c r="C12" s="98">
        <v>1894</v>
      </c>
      <c r="D12" s="98">
        <v>225602</v>
      </c>
      <c r="E12" s="98">
        <v>1797</v>
      </c>
      <c r="F12" s="98">
        <v>214074</v>
      </c>
      <c r="G12" s="98">
        <v>1076</v>
      </c>
      <c r="H12" s="98">
        <v>128167</v>
      </c>
      <c r="I12" s="98">
        <v>697</v>
      </c>
      <c r="J12" s="98">
        <v>83046</v>
      </c>
      <c r="K12" s="99"/>
      <c r="L12" s="99"/>
      <c r="N12" s="459"/>
      <c r="O12" s="459"/>
      <c r="P12" s="523"/>
      <c r="T12" s="459"/>
      <c r="V12" s="532"/>
      <c r="W12" s="459"/>
      <c r="X12" s="459"/>
    </row>
    <row r="13" spans="1:24" ht="15">
      <c r="A13" s="98">
        <v>2</v>
      </c>
      <c r="B13" s="406" t="s">
        <v>906</v>
      </c>
      <c r="C13" s="98">
        <v>2874</v>
      </c>
      <c r="D13" s="98">
        <v>289548</v>
      </c>
      <c r="E13" s="98">
        <v>2686</v>
      </c>
      <c r="F13" s="98">
        <v>270612</v>
      </c>
      <c r="G13" s="98">
        <v>1019</v>
      </c>
      <c r="H13" s="98">
        <v>102662</v>
      </c>
      <c r="I13" s="98">
        <v>1019</v>
      </c>
      <c r="J13" s="98">
        <v>102662</v>
      </c>
      <c r="K13" s="99"/>
      <c r="L13" s="99"/>
      <c r="N13" s="459"/>
      <c r="O13" s="459"/>
      <c r="P13" s="523"/>
      <c r="T13" s="459"/>
      <c r="V13" s="532"/>
      <c r="W13" s="459"/>
      <c r="X13" s="459"/>
    </row>
    <row r="14" spans="1:24" ht="15">
      <c r="A14" s="98">
        <v>3</v>
      </c>
      <c r="B14" s="406" t="s">
        <v>907</v>
      </c>
      <c r="C14" s="98">
        <v>2651</v>
      </c>
      <c r="D14" s="98">
        <v>301304</v>
      </c>
      <c r="E14" s="98">
        <v>2421</v>
      </c>
      <c r="F14" s="98">
        <v>275181</v>
      </c>
      <c r="G14" s="98">
        <v>1508</v>
      </c>
      <c r="H14" s="98">
        <v>171394</v>
      </c>
      <c r="I14" s="98">
        <v>978</v>
      </c>
      <c r="J14" s="98">
        <v>111134</v>
      </c>
      <c r="K14" s="99"/>
      <c r="L14" s="99"/>
      <c r="N14" s="459"/>
      <c r="O14" s="459"/>
      <c r="P14" s="523"/>
      <c r="T14" s="459"/>
      <c r="V14" s="532"/>
      <c r="W14" s="459"/>
      <c r="X14" s="459"/>
    </row>
    <row r="15" spans="1:24" ht="15">
      <c r="A15" s="98">
        <v>4</v>
      </c>
      <c r="B15" s="406" t="s">
        <v>908</v>
      </c>
      <c r="C15" s="98">
        <v>1307</v>
      </c>
      <c r="D15" s="98">
        <v>128417</v>
      </c>
      <c r="E15" s="98">
        <v>1184</v>
      </c>
      <c r="F15" s="98">
        <v>116371</v>
      </c>
      <c r="G15" s="98">
        <v>814</v>
      </c>
      <c r="H15" s="98">
        <v>79978</v>
      </c>
      <c r="I15" s="98">
        <v>553</v>
      </c>
      <c r="J15" s="98">
        <v>54295</v>
      </c>
      <c r="K15" s="99"/>
      <c r="L15" s="99"/>
      <c r="N15" s="459"/>
      <c r="O15" s="459"/>
      <c r="P15" s="523"/>
      <c r="T15" s="459"/>
      <c r="V15" s="532"/>
      <c r="W15" s="459"/>
      <c r="X15" s="459"/>
    </row>
    <row r="16" spans="1:24" ht="15">
      <c r="A16" s="98">
        <v>5</v>
      </c>
      <c r="B16" s="406" t="s">
        <v>909</v>
      </c>
      <c r="C16" s="98">
        <v>4927</v>
      </c>
      <c r="D16" s="98">
        <v>424350</v>
      </c>
      <c r="E16" s="98">
        <v>3889</v>
      </c>
      <c r="F16" s="98">
        <v>334939</v>
      </c>
      <c r="G16" s="98">
        <v>1021</v>
      </c>
      <c r="H16" s="98">
        <v>87936</v>
      </c>
      <c r="I16" s="98">
        <v>1021</v>
      </c>
      <c r="J16" s="98">
        <v>87936</v>
      </c>
      <c r="K16" s="99"/>
      <c r="L16" s="99"/>
      <c r="N16" s="459"/>
      <c r="O16" s="459"/>
      <c r="P16" s="523"/>
      <c r="T16" s="459"/>
      <c r="V16" s="532"/>
      <c r="W16" s="459"/>
      <c r="X16" s="459"/>
    </row>
    <row r="17" spans="1:24" ht="15">
      <c r="A17" s="98">
        <v>6</v>
      </c>
      <c r="B17" s="406" t="s">
        <v>910</v>
      </c>
      <c r="C17" s="98">
        <v>1743</v>
      </c>
      <c r="D17" s="98">
        <v>199481</v>
      </c>
      <c r="E17" s="98">
        <v>1355</v>
      </c>
      <c r="F17" s="98">
        <v>155077</v>
      </c>
      <c r="G17" s="98">
        <v>898</v>
      </c>
      <c r="H17" s="98">
        <v>102773</v>
      </c>
      <c r="I17" s="98">
        <v>724</v>
      </c>
      <c r="J17" s="98">
        <v>82825</v>
      </c>
      <c r="K17" s="99"/>
      <c r="L17" s="99"/>
      <c r="N17" s="459"/>
      <c r="O17" s="459"/>
      <c r="P17" s="523"/>
      <c r="T17" s="459"/>
      <c r="V17" s="532"/>
      <c r="W17" s="459"/>
      <c r="X17" s="459"/>
    </row>
    <row r="18" spans="1:24" ht="15">
      <c r="A18" s="98">
        <v>7</v>
      </c>
      <c r="B18" s="406" t="s">
        <v>911</v>
      </c>
      <c r="C18" s="98">
        <v>2911</v>
      </c>
      <c r="D18" s="98">
        <v>266191</v>
      </c>
      <c r="E18" s="98">
        <v>2732</v>
      </c>
      <c r="F18" s="98">
        <v>249794</v>
      </c>
      <c r="G18" s="98">
        <v>2237</v>
      </c>
      <c r="H18" s="98">
        <v>204558</v>
      </c>
      <c r="I18" s="98">
        <v>1364</v>
      </c>
      <c r="J18" s="98">
        <v>124701</v>
      </c>
      <c r="K18" s="99"/>
      <c r="L18" s="99"/>
      <c r="N18" s="459"/>
      <c r="O18" s="459"/>
      <c r="P18" s="523"/>
      <c r="T18" s="459"/>
      <c r="V18" s="532"/>
      <c r="W18" s="459"/>
      <c r="X18" s="459"/>
    </row>
    <row r="19" spans="1:24" ht="15">
      <c r="A19" s="98">
        <v>8</v>
      </c>
      <c r="B19" s="406" t="s">
        <v>912</v>
      </c>
      <c r="C19" s="98">
        <v>1976</v>
      </c>
      <c r="D19" s="98">
        <v>201544</v>
      </c>
      <c r="E19" s="98">
        <v>1895</v>
      </c>
      <c r="F19" s="98">
        <v>193301</v>
      </c>
      <c r="G19" s="98">
        <v>315</v>
      </c>
      <c r="H19" s="98">
        <v>32129</v>
      </c>
      <c r="I19" s="98">
        <v>315</v>
      </c>
      <c r="J19" s="98">
        <v>32129</v>
      </c>
      <c r="K19" s="99"/>
      <c r="L19" s="99"/>
      <c r="N19" s="459"/>
      <c r="O19" s="459"/>
      <c r="P19" s="523"/>
      <c r="T19" s="459"/>
      <c r="V19" s="532"/>
      <c r="W19" s="459"/>
      <c r="X19" s="459"/>
    </row>
    <row r="20" spans="1:24" ht="15">
      <c r="A20" s="98">
        <v>9</v>
      </c>
      <c r="B20" s="406" t="s">
        <v>913</v>
      </c>
      <c r="C20" s="98">
        <v>1278</v>
      </c>
      <c r="D20" s="98">
        <v>112526</v>
      </c>
      <c r="E20" s="98">
        <v>1184</v>
      </c>
      <c r="F20" s="98">
        <v>104255</v>
      </c>
      <c r="G20" s="98">
        <v>854</v>
      </c>
      <c r="H20" s="98">
        <v>75193</v>
      </c>
      <c r="I20" s="98">
        <v>726</v>
      </c>
      <c r="J20" s="98">
        <v>63941</v>
      </c>
      <c r="K20" s="99"/>
      <c r="L20" s="99"/>
      <c r="N20" s="459"/>
      <c r="O20" s="459"/>
      <c r="P20" s="523"/>
      <c r="T20" s="459"/>
      <c r="V20" s="532"/>
      <c r="W20" s="459"/>
      <c r="X20" s="459"/>
    </row>
    <row r="21" spans="1:24" ht="15">
      <c r="A21" s="98">
        <v>10</v>
      </c>
      <c r="B21" s="406" t="s">
        <v>914</v>
      </c>
      <c r="C21" s="98">
        <v>1830</v>
      </c>
      <c r="D21" s="98">
        <v>153630</v>
      </c>
      <c r="E21" s="98">
        <v>1751</v>
      </c>
      <c r="F21" s="98">
        <v>147009</v>
      </c>
      <c r="G21" s="98">
        <v>1161</v>
      </c>
      <c r="H21" s="98">
        <v>97467</v>
      </c>
      <c r="I21" s="98">
        <v>612</v>
      </c>
      <c r="J21" s="98">
        <v>51378</v>
      </c>
      <c r="K21" s="99"/>
      <c r="L21" s="99"/>
      <c r="N21" s="459"/>
      <c r="O21" s="459"/>
      <c r="P21" s="523"/>
      <c r="T21" s="459"/>
      <c r="V21" s="532"/>
      <c r="W21" s="459"/>
      <c r="X21" s="459"/>
    </row>
    <row r="22" spans="1:24" ht="15">
      <c r="A22" s="98">
        <v>11</v>
      </c>
      <c r="B22" s="406" t="s">
        <v>915</v>
      </c>
      <c r="C22" s="98">
        <v>1414</v>
      </c>
      <c r="D22" s="98">
        <v>170994</v>
      </c>
      <c r="E22" s="98">
        <v>1313</v>
      </c>
      <c r="F22" s="98">
        <v>158819</v>
      </c>
      <c r="G22" s="98">
        <v>549</v>
      </c>
      <c r="H22" s="98">
        <v>66390</v>
      </c>
      <c r="I22" s="98">
        <v>549</v>
      </c>
      <c r="J22" s="98">
        <v>66390</v>
      </c>
      <c r="K22" s="99"/>
      <c r="L22" s="99"/>
      <c r="N22" s="459"/>
      <c r="O22" s="459"/>
      <c r="P22" s="523"/>
      <c r="T22" s="459"/>
      <c r="V22" s="532"/>
      <c r="W22" s="459"/>
      <c r="X22" s="459"/>
    </row>
    <row r="23" spans="1:24" ht="15">
      <c r="A23" s="564">
        <v>12</v>
      </c>
      <c r="B23" s="406" t="s">
        <v>916</v>
      </c>
      <c r="C23" s="98">
        <v>1538</v>
      </c>
      <c r="D23" s="98">
        <v>127283</v>
      </c>
      <c r="E23" s="98">
        <v>1465</v>
      </c>
      <c r="F23" s="98">
        <v>121250</v>
      </c>
      <c r="G23" s="98">
        <v>344</v>
      </c>
      <c r="H23" s="98">
        <v>28469</v>
      </c>
      <c r="I23" s="98">
        <v>344</v>
      </c>
      <c r="J23" s="98">
        <v>28469</v>
      </c>
      <c r="K23" s="99"/>
      <c r="L23" s="99"/>
      <c r="N23" s="459"/>
      <c r="O23" s="459"/>
      <c r="P23" s="523"/>
      <c r="T23" s="459"/>
      <c r="V23" s="532"/>
      <c r="W23" s="459"/>
      <c r="X23" s="459"/>
    </row>
    <row r="24" spans="1:24" ht="15">
      <c r="A24" s="98">
        <v>13</v>
      </c>
      <c r="B24" s="406" t="s">
        <v>917</v>
      </c>
      <c r="C24" s="98">
        <v>1150</v>
      </c>
      <c r="D24" s="98">
        <v>153244</v>
      </c>
      <c r="E24" s="98">
        <v>945</v>
      </c>
      <c r="F24" s="98">
        <v>125921</v>
      </c>
      <c r="G24" s="98">
        <v>557</v>
      </c>
      <c r="H24" s="98">
        <v>74223</v>
      </c>
      <c r="I24" s="98">
        <v>557</v>
      </c>
      <c r="J24" s="98">
        <v>74223</v>
      </c>
      <c r="K24" s="99"/>
      <c r="L24" s="99"/>
      <c r="N24" s="459"/>
      <c r="O24" s="459"/>
      <c r="P24" s="523"/>
      <c r="T24" s="459"/>
      <c r="V24" s="532"/>
      <c r="W24" s="459"/>
      <c r="X24" s="459"/>
    </row>
    <row r="25" spans="1:24" ht="15">
      <c r="A25" s="98">
        <v>14</v>
      </c>
      <c r="B25" s="406" t="s">
        <v>918</v>
      </c>
      <c r="C25" s="98">
        <v>2235</v>
      </c>
      <c r="D25" s="98">
        <v>213047</v>
      </c>
      <c r="E25" s="98">
        <v>2086</v>
      </c>
      <c r="F25" s="98">
        <v>198858</v>
      </c>
      <c r="G25" s="98">
        <v>685</v>
      </c>
      <c r="H25" s="98">
        <v>65296</v>
      </c>
      <c r="I25" s="98">
        <v>685</v>
      </c>
      <c r="J25" s="98">
        <v>65296</v>
      </c>
      <c r="K25" s="99"/>
      <c r="L25" s="99"/>
      <c r="N25" s="459"/>
      <c r="O25" s="459"/>
      <c r="P25" s="523"/>
      <c r="T25" s="459"/>
      <c r="V25" s="532"/>
      <c r="W25" s="459"/>
      <c r="X25" s="459"/>
    </row>
    <row r="26" spans="1:24" ht="15">
      <c r="A26" s="98">
        <v>15</v>
      </c>
      <c r="B26" s="406" t="s">
        <v>919</v>
      </c>
      <c r="C26" s="98">
        <v>1923</v>
      </c>
      <c r="D26" s="98">
        <v>142324</v>
      </c>
      <c r="E26" s="98">
        <v>1851</v>
      </c>
      <c r="F26" s="98">
        <v>137015</v>
      </c>
      <c r="G26" s="98">
        <v>1379</v>
      </c>
      <c r="H26" s="98">
        <v>102062</v>
      </c>
      <c r="I26" s="98">
        <v>610</v>
      </c>
      <c r="J26" s="98">
        <v>45132</v>
      </c>
      <c r="K26" s="99"/>
      <c r="L26" s="99"/>
      <c r="N26" s="459"/>
      <c r="O26" s="459"/>
      <c r="P26" s="523"/>
      <c r="T26" s="459"/>
      <c r="V26" s="532"/>
      <c r="W26" s="459"/>
      <c r="X26" s="459"/>
    </row>
    <row r="27" spans="1:24" ht="15">
      <c r="A27" s="98">
        <v>16</v>
      </c>
      <c r="B27" s="406" t="s">
        <v>920</v>
      </c>
      <c r="C27" s="98">
        <v>1091</v>
      </c>
      <c r="D27" s="98">
        <v>117568</v>
      </c>
      <c r="E27" s="98">
        <v>1027</v>
      </c>
      <c r="F27" s="98">
        <v>110690</v>
      </c>
      <c r="G27" s="98">
        <v>756</v>
      </c>
      <c r="H27" s="98">
        <v>81468</v>
      </c>
      <c r="I27" s="98">
        <v>756</v>
      </c>
      <c r="J27" s="98">
        <v>81468</v>
      </c>
      <c r="K27" s="99"/>
      <c r="L27" s="99"/>
      <c r="N27" s="459"/>
      <c r="O27" s="459"/>
      <c r="P27" s="523"/>
      <c r="T27" s="459"/>
      <c r="V27" s="532"/>
      <c r="W27" s="459"/>
      <c r="X27" s="459"/>
    </row>
    <row r="28" spans="1:24" ht="15">
      <c r="A28" s="98">
        <v>17</v>
      </c>
      <c r="B28" s="406" t="s">
        <v>921</v>
      </c>
      <c r="C28" s="98">
        <v>3629</v>
      </c>
      <c r="D28" s="98">
        <v>318893</v>
      </c>
      <c r="E28" s="98">
        <v>2605</v>
      </c>
      <c r="F28" s="98">
        <v>228870</v>
      </c>
      <c r="G28" s="98">
        <v>1232</v>
      </c>
      <c r="H28" s="98">
        <v>108260</v>
      </c>
      <c r="I28" s="98">
        <v>1232</v>
      </c>
      <c r="J28" s="98">
        <v>108260</v>
      </c>
      <c r="K28" s="99"/>
      <c r="L28" s="99"/>
      <c r="N28" s="459"/>
      <c r="O28" s="459"/>
      <c r="P28" s="523"/>
      <c r="T28" s="459"/>
      <c r="V28" s="532"/>
      <c r="W28" s="459"/>
      <c r="X28" s="459"/>
    </row>
    <row r="29" spans="1:24" ht="15">
      <c r="A29" s="98">
        <v>18</v>
      </c>
      <c r="B29" s="406" t="s">
        <v>922</v>
      </c>
      <c r="C29" s="98">
        <v>1280</v>
      </c>
      <c r="D29" s="98">
        <v>106243</v>
      </c>
      <c r="E29" s="98">
        <v>1231</v>
      </c>
      <c r="F29" s="98">
        <v>102142</v>
      </c>
      <c r="G29" s="98">
        <v>1076</v>
      </c>
      <c r="H29" s="98">
        <v>89311</v>
      </c>
      <c r="I29" s="98">
        <v>692</v>
      </c>
      <c r="J29" s="98">
        <v>57438</v>
      </c>
      <c r="K29" s="99"/>
      <c r="L29" s="99"/>
      <c r="N29" s="459"/>
      <c r="O29" s="459"/>
      <c r="P29" s="523"/>
      <c r="T29" s="459"/>
      <c r="V29" s="532"/>
      <c r="W29" s="459"/>
      <c r="X29" s="459"/>
    </row>
    <row r="30" spans="1:24" ht="15">
      <c r="A30" s="98">
        <v>19</v>
      </c>
      <c r="B30" s="406" t="s">
        <v>923</v>
      </c>
      <c r="C30" s="98">
        <v>1885</v>
      </c>
      <c r="D30" s="98">
        <v>210372</v>
      </c>
      <c r="E30" s="98">
        <v>1791</v>
      </c>
      <c r="F30" s="98">
        <v>199853</v>
      </c>
      <c r="G30" s="98">
        <v>1177</v>
      </c>
      <c r="H30" s="98">
        <v>131357</v>
      </c>
      <c r="I30" s="98">
        <v>612</v>
      </c>
      <c r="J30" s="98">
        <v>68245</v>
      </c>
      <c r="K30" s="99"/>
      <c r="L30" s="99"/>
      <c r="N30" s="459"/>
      <c r="O30" s="459"/>
      <c r="P30" s="523"/>
      <c r="T30" s="459"/>
      <c r="V30" s="532"/>
      <c r="W30" s="459"/>
      <c r="X30" s="459"/>
    </row>
    <row r="31" spans="1:24" ht="15">
      <c r="A31" s="98">
        <v>20</v>
      </c>
      <c r="B31" s="406" t="s">
        <v>924</v>
      </c>
      <c r="C31" s="98">
        <v>1748</v>
      </c>
      <c r="D31" s="98">
        <v>153498</v>
      </c>
      <c r="E31" s="98">
        <v>1627</v>
      </c>
      <c r="F31" s="98">
        <v>142845</v>
      </c>
      <c r="G31" s="98">
        <v>339</v>
      </c>
      <c r="H31" s="98">
        <v>29769</v>
      </c>
      <c r="I31" s="98">
        <v>339</v>
      </c>
      <c r="J31" s="98">
        <v>29769</v>
      </c>
      <c r="K31" s="99"/>
      <c r="L31" s="99"/>
      <c r="N31" s="459"/>
      <c r="O31" s="459"/>
      <c r="P31" s="523"/>
      <c r="T31" s="459"/>
      <c r="V31" s="532"/>
      <c r="W31" s="459"/>
      <c r="X31" s="459"/>
    </row>
    <row r="32" spans="1:24" ht="15">
      <c r="A32" s="98">
        <v>21</v>
      </c>
      <c r="B32" s="406" t="s">
        <v>925</v>
      </c>
      <c r="C32" s="98">
        <v>1552</v>
      </c>
      <c r="D32" s="98">
        <v>97775</v>
      </c>
      <c r="E32" s="98">
        <v>1454</v>
      </c>
      <c r="F32" s="98">
        <v>91596</v>
      </c>
      <c r="G32" s="98">
        <v>1252</v>
      </c>
      <c r="H32" s="98">
        <v>78875</v>
      </c>
      <c r="I32" s="98">
        <v>476</v>
      </c>
      <c r="J32" s="98">
        <v>29988</v>
      </c>
      <c r="K32" s="99"/>
      <c r="L32" s="99"/>
      <c r="N32" s="459"/>
      <c r="O32" s="459"/>
      <c r="P32" s="523"/>
      <c r="T32" s="459"/>
      <c r="V32" s="532"/>
      <c r="W32" s="459"/>
      <c r="X32" s="459"/>
    </row>
    <row r="33" spans="1:24" ht="15">
      <c r="A33" s="98">
        <v>22</v>
      </c>
      <c r="B33" s="406" t="s">
        <v>926</v>
      </c>
      <c r="C33" s="98">
        <v>3513</v>
      </c>
      <c r="D33" s="98">
        <v>305593</v>
      </c>
      <c r="E33" s="98">
        <v>3061</v>
      </c>
      <c r="F33" s="98">
        <v>266263</v>
      </c>
      <c r="G33" s="98">
        <v>1469</v>
      </c>
      <c r="H33" s="98">
        <v>127787</v>
      </c>
      <c r="I33" s="98">
        <v>1469</v>
      </c>
      <c r="J33" s="98">
        <v>127787</v>
      </c>
      <c r="K33" s="99"/>
      <c r="L33" s="99"/>
      <c r="N33" s="459"/>
      <c r="O33" s="459"/>
      <c r="P33" s="523"/>
      <c r="T33" s="459"/>
      <c r="V33" s="532"/>
      <c r="W33" s="459"/>
      <c r="X33" s="459"/>
    </row>
    <row r="34" spans="1:24" ht="15">
      <c r="A34" s="98">
        <v>23</v>
      </c>
      <c r="B34" s="406" t="s">
        <v>927</v>
      </c>
      <c r="C34" s="98">
        <v>1416</v>
      </c>
      <c r="D34" s="98">
        <v>134425</v>
      </c>
      <c r="E34" s="98">
        <v>1354</v>
      </c>
      <c r="F34" s="98">
        <v>128510</v>
      </c>
      <c r="G34" s="98">
        <v>382</v>
      </c>
      <c r="H34" s="98">
        <v>36264</v>
      </c>
      <c r="I34" s="98">
        <v>382</v>
      </c>
      <c r="J34" s="98">
        <v>36264</v>
      </c>
      <c r="K34" s="99"/>
      <c r="L34" s="99"/>
      <c r="N34" s="459"/>
      <c r="O34" s="459"/>
      <c r="P34" s="523"/>
      <c r="T34" s="459"/>
      <c r="V34" s="532"/>
      <c r="W34" s="459"/>
      <c r="X34" s="459"/>
    </row>
    <row r="35" spans="1:24" ht="15">
      <c r="A35" s="98">
        <v>24</v>
      </c>
      <c r="B35" s="406" t="s">
        <v>928</v>
      </c>
      <c r="C35" s="98">
        <v>1144</v>
      </c>
      <c r="D35" s="98">
        <v>105956</v>
      </c>
      <c r="E35" s="98">
        <v>1026</v>
      </c>
      <c r="F35" s="98">
        <v>95043</v>
      </c>
      <c r="G35" s="98">
        <v>578</v>
      </c>
      <c r="H35" s="98">
        <v>53534</v>
      </c>
      <c r="I35" s="98">
        <v>464</v>
      </c>
      <c r="J35" s="98">
        <v>42938</v>
      </c>
      <c r="K35" s="99"/>
      <c r="L35" s="99"/>
      <c r="N35" s="459"/>
      <c r="O35" s="459"/>
      <c r="P35" s="523"/>
      <c r="T35" s="459"/>
      <c r="V35" s="532"/>
      <c r="W35" s="459"/>
      <c r="X35" s="459"/>
    </row>
    <row r="36" spans="1:24" ht="15">
      <c r="A36" s="98">
        <v>25</v>
      </c>
      <c r="B36" s="406" t="s">
        <v>929</v>
      </c>
      <c r="C36" s="98">
        <v>3118</v>
      </c>
      <c r="D36" s="98">
        <v>259903</v>
      </c>
      <c r="E36" s="98">
        <v>2916</v>
      </c>
      <c r="F36" s="98">
        <v>243061</v>
      </c>
      <c r="G36" s="98">
        <v>1447</v>
      </c>
      <c r="H36" s="98">
        <v>120616</v>
      </c>
      <c r="I36" s="98">
        <v>1447</v>
      </c>
      <c r="J36" s="98">
        <v>120616</v>
      </c>
      <c r="K36" s="99"/>
      <c r="L36" s="99"/>
      <c r="N36" s="459"/>
      <c r="O36" s="459"/>
      <c r="P36" s="523"/>
      <c r="T36" s="459"/>
      <c r="V36" s="532"/>
      <c r="W36" s="459"/>
      <c r="X36" s="459"/>
    </row>
    <row r="37" spans="1:24" ht="15">
      <c r="A37" s="98">
        <v>26</v>
      </c>
      <c r="B37" s="406" t="s">
        <v>930</v>
      </c>
      <c r="C37" s="98">
        <v>1806</v>
      </c>
      <c r="D37" s="98">
        <v>186403</v>
      </c>
      <c r="E37" s="98">
        <v>1705</v>
      </c>
      <c r="F37" s="98">
        <v>175964</v>
      </c>
      <c r="G37" s="98">
        <v>1608</v>
      </c>
      <c r="H37" s="98">
        <v>165967</v>
      </c>
      <c r="I37" s="98">
        <v>886</v>
      </c>
      <c r="J37" s="98">
        <v>91406</v>
      </c>
      <c r="K37" s="99"/>
      <c r="L37" s="99"/>
      <c r="N37" s="459"/>
      <c r="O37" s="459"/>
      <c r="P37" s="523"/>
      <c r="T37" s="459"/>
      <c r="V37" s="532"/>
      <c r="W37" s="459"/>
      <c r="X37" s="459"/>
    </row>
    <row r="38" spans="1:24" ht="15">
      <c r="A38" s="98">
        <v>27</v>
      </c>
      <c r="B38" s="406" t="s">
        <v>931</v>
      </c>
      <c r="C38" s="98">
        <v>1356</v>
      </c>
      <c r="D38" s="98">
        <v>131294</v>
      </c>
      <c r="E38" s="98">
        <v>1228</v>
      </c>
      <c r="F38" s="98">
        <v>118913</v>
      </c>
      <c r="G38" s="98">
        <v>460</v>
      </c>
      <c r="H38" s="98">
        <v>44539</v>
      </c>
      <c r="I38" s="98">
        <v>460</v>
      </c>
      <c r="J38" s="98">
        <v>44539</v>
      </c>
      <c r="K38" s="99"/>
      <c r="L38" s="99"/>
      <c r="N38" s="459"/>
      <c r="O38" s="459"/>
      <c r="P38" s="523"/>
      <c r="T38" s="459"/>
      <c r="V38" s="532"/>
      <c r="W38" s="459"/>
      <c r="X38" s="459"/>
    </row>
    <row r="39" spans="1:24" ht="15">
      <c r="A39" s="98">
        <v>28</v>
      </c>
      <c r="B39" s="406" t="s">
        <v>932</v>
      </c>
      <c r="C39" s="98">
        <v>1687</v>
      </c>
      <c r="D39" s="98">
        <v>143339</v>
      </c>
      <c r="E39" s="98">
        <v>1576</v>
      </c>
      <c r="F39" s="98">
        <v>133936</v>
      </c>
      <c r="G39" s="98">
        <v>930</v>
      </c>
      <c r="H39" s="98">
        <v>79019</v>
      </c>
      <c r="I39" s="98">
        <v>593</v>
      </c>
      <c r="J39" s="98">
        <v>50351</v>
      </c>
      <c r="K39" s="99"/>
      <c r="L39" s="99"/>
      <c r="N39" s="459"/>
      <c r="O39" s="459"/>
      <c r="P39" s="523"/>
      <c r="T39" s="459"/>
      <c r="V39" s="532"/>
      <c r="W39" s="459"/>
      <c r="X39" s="459"/>
    </row>
    <row r="40" spans="1:24" ht="15">
      <c r="A40" s="98">
        <v>29</v>
      </c>
      <c r="B40" s="406" t="s">
        <v>933</v>
      </c>
      <c r="C40" s="98">
        <v>1107</v>
      </c>
      <c r="D40" s="98">
        <v>108654</v>
      </c>
      <c r="E40" s="98">
        <v>1052</v>
      </c>
      <c r="F40" s="98">
        <v>103232</v>
      </c>
      <c r="G40" s="98">
        <v>699</v>
      </c>
      <c r="H40" s="98">
        <v>68608</v>
      </c>
      <c r="I40" s="98">
        <v>588</v>
      </c>
      <c r="J40" s="98">
        <v>57743</v>
      </c>
      <c r="K40" s="99"/>
      <c r="L40" s="99"/>
      <c r="N40" s="459"/>
      <c r="O40" s="459"/>
      <c r="P40" s="523"/>
      <c r="T40" s="459"/>
      <c r="V40" s="532"/>
      <c r="W40" s="459"/>
      <c r="X40" s="459"/>
    </row>
    <row r="41" spans="1:24" ht="15">
      <c r="A41" s="98">
        <v>30</v>
      </c>
      <c r="B41" s="406" t="s">
        <v>934</v>
      </c>
      <c r="C41" s="98">
        <v>1943</v>
      </c>
      <c r="D41" s="98">
        <v>158812</v>
      </c>
      <c r="E41" s="98">
        <v>1812</v>
      </c>
      <c r="F41" s="98">
        <v>148124</v>
      </c>
      <c r="G41" s="98">
        <v>1086</v>
      </c>
      <c r="H41" s="98">
        <v>88765</v>
      </c>
      <c r="I41" s="98">
        <v>892</v>
      </c>
      <c r="J41" s="98">
        <v>72884</v>
      </c>
      <c r="K41" s="99"/>
      <c r="L41" s="99"/>
      <c r="N41" s="459"/>
      <c r="O41" s="459"/>
      <c r="P41" s="523"/>
      <c r="T41" s="459"/>
      <c r="V41" s="532"/>
      <c r="W41" s="459"/>
      <c r="X41" s="459"/>
    </row>
    <row r="42" spans="1:24" ht="15">
      <c r="A42" s="98">
        <v>31</v>
      </c>
      <c r="B42" s="406" t="s">
        <v>935</v>
      </c>
      <c r="C42" s="98">
        <v>930</v>
      </c>
      <c r="D42" s="98">
        <v>120660</v>
      </c>
      <c r="E42" s="98">
        <v>900</v>
      </c>
      <c r="F42" s="98">
        <v>116726</v>
      </c>
      <c r="G42" s="98">
        <v>606</v>
      </c>
      <c r="H42" s="98">
        <v>78624</v>
      </c>
      <c r="I42" s="98">
        <v>606</v>
      </c>
      <c r="J42" s="98">
        <v>78624</v>
      </c>
      <c r="K42" s="99"/>
      <c r="L42" s="99"/>
      <c r="N42" s="459"/>
      <c r="O42" s="459"/>
      <c r="P42" s="523"/>
      <c r="T42" s="459"/>
      <c r="V42" s="532"/>
      <c r="W42" s="459"/>
      <c r="X42" s="459"/>
    </row>
    <row r="43" spans="1:24" ht="15">
      <c r="A43" s="98">
        <v>32</v>
      </c>
      <c r="B43" s="406" t="s">
        <v>936</v>
      </c>
      <c r="C43" s="98">
        <v>1574</v>
      </c>
      <c r="D43" s="98">
        <v>114139</v>
      </c>
      <c r="E43" s="98">
        <v>1392</v>
      </c>
      <c r="F43" s="98">
        <v>100910</v>
      </c>
      <c r="G43" s="98">
        <v>1048</v>
      </c>
      <c r="H43" s="98">
        <v>75996</v>
      </c>
      <c r="I43" s="98">
        <v>576</v>
      </c>
      <c r="J43" s="98">
        <v>41754</v>
      </c>
      <c r="K43" s="99"/>
      <c r="L43" s="99"/>
      <c r="N43" s="459"/>
      <c r="O43" s="459"/>
      <c r="P43" s="523"/>
      <c r="T43" s="459"/>
      <c r="V43" s="532"/>
      <c r="W43" s="459"/>
      <c r="X43" s="459"/>
    </row>
    <row r="44" spans="1:24" ht="15">
      <c r="A44" s="98">
        <v>33</v>
      </c>
      <c r="B44" s="406" t="s">
        <v>937</v>
      </c>
      <c r="C44" s="98">
        <v>3911</v>
      </c>
      <c r="D44" s="98">
        <v>384124</v>
      </c>
      <c r="E44" s="98">
        <v>3399</v>
      </c>
      <c r="F44" s="98">
        <v>333804</v>
      </c>
      <c r="G44" s="98">
        <v>2401</v>
      </c>
      <c r="H44" s="98">
        <v>235817</v>
      </c>
      <c r="I44" s="98">
        <v>1619</v>
      </c>
      <c r="J44" s="98">
        <v>158993</v>
      </c>
      <c r="K44" s="99"/>
      <c r="L44" s="99"/>
      <c r="N44" s="459"/>
      <c r="O44" s="459"/>
      <c r="P44" s="523"/>
      <c r="T44" s="459"/>
      <c r="V44" s="532"/>
      <c r="W44" s="459"/>
      <c r="X44" s="459"/>
    </row>
    <row r="45" spans="1:24">
      <c r="A45" s="95" t="s">
        <v>19</v>
      </c>
      <c r="B45" s="95"/>
      <c r="C45" s="98">
        <f>SUM(C12:C44)</f>
        <v>66341</v>
      </c>
      <c r="D45" s="98">
        <f t="shared" ref="D45:J45" si="0">SUM(D12:D44)</f>
        <v>6267136</v>
      </c>
      <c r="E45" s="98">
        <f t="shared" si="0"/>
        <v>59710</v>
      </c>
      <c r="F45" s="98">
        <f t="shared" si="0"/>
        <v>5642958</v>
      </c>
      <c r="G45" s="98">
        <f t="shared" si="0"/>
        <v>32963</v>
      </c>
      <c r="H45" s="98">
        <f t="shared" si="0"/>
        <v>3113273</v>
      </c>
      <c r="I45" s="98">
        <f t="shared" si="0"/>
        <v>24843</v>
      </c>
      <c r="J45" s="98">
        <f t="shared" si="0"/>
        <v>2372624</v>
      </c>
      <c r="K45" s="99"/>
      <c r="L45" s="99"/>
    </row>
    <row r="46" spans="1:24">
      <c r="A46" s="100"/>
      <c r="B46" s="100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1:24">
      <c r="A47" s="91"/>
      <c r="B47" s="91"/>
      <c r="C47" s="91"/>
      <c r="D47" s="91"/>
      <c r="E47" s="91"/>
      <c r="F47" s="563">
        <f>F45/D45</f>
        <v>0.90040458672031376</v>
      </c>
      <c r="G47" s="91"/>
      <c r="H47" s="563">
        <f>H45/D45</f>
        <v>0.49676167869980803</v>
      </c>
      <c r="I47" s="91"/>
      <c r="J47" s="563">
        <f>J45/D45</f>
        <v>0.37858185940116823</v>
      </c>
      <c r="K47" s="91"/>
      <c r="L47" s="91"/>
    </row>
    <row r="48" spans="1:24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50" spans="1:12">
      <c r="A50" s="788"/>
      <c r="B50" s="788"/>
      <c r="C50" s="788"/>
      <c r="D50" s="788"/>
      <c r="E50" s="788"/>
      <c r="F50" s="788"/>
      <c r="G50" s="788"/>
      <c r="H50" s="788"/>
      <c r="I50" s="788"/>
      <c r="J50" s="788"/>
      <c r="K50" s="788"/>
      <c r="L50" s="788"/>
    </row>
    <row r="51" spans="1:1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5.75">
      <c r="A52" s="103" t="s">
        <v>12</v>
      </c>
      <c r="B52" s="103"/>
      <c r="C52" s="103"/>
      <c r="D52" s="103"/>
      <c r="E52" s="103"/>
      <c r="F52" s="103"/>
      <c r="G52" s="103"/>
      <c r="H52" s="103"/>
      <c r="I52" s="783"/>
      <c r="J52" s="783"/>
      <c r="K52" s="91"/>
      <c r="L52" s="91"/>
    </row>
    <row r="53" spans="1:12" ht="15.75" customHeight="1">
      <c r="A53" s="641" t="s">
        <v>14</v>
      </c>
      <c r="B53" s="641"/>
      <c r="C53" s="641"/>
      <c r="D53" s="641"/>
      <c r="E53" s="641"/>
      <c r="F53" s="641"/>
      <c r="G53" s="641"/>
      <c r="H53" s="641"/>
      <c r="I53" s="641"/>
      <c r="J53" s="641"/>
      <c r="K53" s="91"/>
      <c r="L53" s="91"/>
    </row>
    <row r="54" spans="1:12" ht="15.6" customHeight="1">
      <c r="A54" s="641" t="s">
        <v>15</v>
      </c>
      <c r="B54" s="641"/>
      <c r="C54" s="641"/>
      <c r="D54" s="641"/>
      <c r="E54" s="641"/>
      <c r="F54" s="641"/>
      <c r="G54" s="641"/>
      <c r="H54" s="641"/>
      <c r="I54" s="641"/>
      <c r="J54" s="641"/>
      <c r="K54" s="91"/>
      <c r="L54" s="91"/>
    </row>
    <row r="55" spans="1:12">
      <c r="A55" s="91"/>
      <c r="B55" s="91"/>
      <c r="C55" s="91"/>
      <c r="D55" s="91"/>
      <c r="E55" s="91"/>
      <c r="F55" s="91"/>
      <c r="I55" s="35" t="s">
        <v>86</v>
      </c>
      <c r="J55" s="35"/>
      <c r="K55" s="35"/>
      <c r="L55" s="35"/>
    </row>
  </sheetData>
  <mergeCells count="19">
    <mergeCell ref="A54:J54"/>
    <mergeCell ref="B9:B10"/>
    <mergeCell ref="A9:A10"/>
    <mergeCell ref="C9:C10"/>
    <mergeCell ref="A2:H2"/>
    <mergeCell ref="A3:H3"/>
    <mergeCell ref="A50:H50"/>
    <mergeCell ref="I50:L50"/>
    <mergeCell ref="A7:B7"/>
    <mergeCell ref="A5:L5"/>
    <mergeCell ref="K1:L1"/>
    <mergeCell ref="A53:J53"/>
    <mergeCell ref="I52:J52"/>
    <mergeCell ref="G9:H9"/>
    <mergeCell ref="D9:D10"/>
    <mergeCell ref="E9:F9"/>
    <mergeCell ref="I9:J9"/>
    <mergeCell ref="K9:L9"/>
    <mergeCell ref="K8:L8"/>
  </mergeCells>
  <printOptions horizontalCentered="1"/>
  <pageMargins left="1.03" right="0.70866141732283472" top="0.23622047244094491" bottom="0" header="0.31496062992125984" footer="0.31496062992125984"/>
  <pageSetup paperSize="9" scale="68" orientation="landscape" r:id="rId1"/>
  <colBreaks count="1" manualBreakCount="1">
    <brk id="12" max="3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2"/>
  <sheetViews>
    <sheetView zoomScaleSheetLayoutView="100" workbookViewId="0">
      <selection activeCell="J13" sqref="J13"/>
    </sheetView>
  </sheetViews>
  <sheetFormatPr defaultColWidth="8.85546875" defaultRowHeight="12.75"/>
  <cols>
    <col min="1" max="1" width="11.140625" style="91" customWidth="1"/>
    <col min="2" max="2" width="19.140625" style="91" customWidth="1"/>
    <col min="3" max="3" width="20.5703125" style="91" customWidth="1"/>
    <col min="4" max="4" width="22.28515625" style="91" customWidth="1"/>
    <col min="5" max="5" width="25.42578125" style="91" customWidth="1"/>
    <col min="6" max="6" width="27.42578125" style="91" customWidth="1"/>
    <col min="7" max="16384" width="8.85546875" style="91"/>
  </cols>
  <sheetData>
    <row r="1" spans="1:7" ht="12.75" customHeight="1">
      <c r="D1" s="303"/>
      <c r="E1" s="303"/>
      <c r="F1" s="304" t="s">
        <v>103</v>
      </c>
    </row>
    <row r="2" spans="1:7" ht="15" customHeight="1">
      <c r="B2" s="787" t="s">
        <v>0</v>
      </c>
      <c r="C2" s="787"/>
      <c r="D2" s="787"/>
      <c r="E2" s="787"/>
      <c r="F2" s="787"/>
    </row>
    <row r="3" spans="1:7" ht="20.25">
      <c r="B3" s="659" t="s">
        <v>753</v>
      </c>
      <c r="C3" s="659"/>
      <c r="D3" s="659"/>
      <c r="E3" s="659"/>
      <c r="F3" s="659"/>
    </row>
    <row r="4" spans="1:7" ht="11.25" customHeight="1"/>
    <row r="5" spans="1:7">
      <c r="A5" s="790" t="s">
        <v>449</v>
      </c>
      <c r="B5" s="790"/>
      <c r="C5" s="790"/>
      <c r="D5" s="790"/>
      <c r="E5" s="790"/>
      <c r="F5" s="790"/>
    </row>
    <row r="6" spans="1:7" ht="8.4499999999999993" customHeight="1">
      <c r="A6" s="93"/>
      <c r="B6" s="93"/>
      <c r="C6" s="93"/>
      <c r="D6" s="93"/>
      <c r="E6" s="93"/>
      <c r="F6" s="93"/>
    </row>
    <row r="7" spans="1:7" ht="18" customHeight="1">
      <c r="A7" s="600" t="s">
        <v>165</v>
      </c>
      <c r="B7" s="600"/>
    </row>
    <row r="8" spans="1:7" ht="18" hidden="1" customHeight="1">
      <c r="A8" s="94" t="s">
        <v>1</v>
      </c>
    </row>
    <row r="9" spans="1:7" ht="30.6" customHeight="1">
      <c r="A9" s="785" t="s">
        <v>2</v>
      </c>
      <c r="B9" s="785" t="s">
        <v>3</v>
      </c>
      <c r="C9" s="791" t="s">
        <v>445</v>
      </c>
      <c r="D9" s="792"/>
      <c r="E9" s="793" t="s">
        <v>448</v>
      </c>
      <c r="F9" s="793"/>
    </row>
    <row r="10" spans="1:7" s="104" customFormat="1" ht="25.5">
      <c r="A10" s="785"/>
      <c r="B10" s="785"/>
      <c r="C10" s="96" t="s">
        <v>446</v>
      </c>
      <c r="D10" s="96" t="s">
        <v>447</v>
      </c>
      <c r="E10" s="96" t="s">
        <v>446</v>
      </c>
      <c r="F10" s="96" t="s">
        <v>447</v>
      </c>
      <c r="G10" s="127"/>
    </row>
    <row r="11" spans="1:7" s="173" customFormat="1">
      <c r="A11" s="356">
        <v>1</v>
      </c>
      <c r="B11" s="356">
        <v>2</v>
      </c>
      <c r="C11" s="356">
        <v>3</v>
      </c>
      <c r="D11" s="356">
        <v>4</v>
      </c>
      <c r="E11" s="356">
        <v>5</v>
      </c>
      <c r="F11" s="356">
        <v>6</v>
      </c>
    </row>
    <row r="12" spans="1:7" ht="14.25">
      <c r="A12" s="98">
        <v>1</v>
      </c>
      <c r="B12" s="406" t="s">
        <v>905</v>
      </c>
      <c r="C12" s="98">
        <v>730</v>
      </c>
      <c r="D12" s="98">
        <v>730</v>
      </c>
      <c r="E12" s="98">
        <v>1164</v>
      </c>
      <c r="F12" s="98">
        <v>1164</v>
      </c>
    </row>
    <row r="13" spans="1:7" ht="14.25">
      <c r="A13" s="98">
        <v>2</v>
      </c>
      <c r="B13" s="406" t="s">
        <v>906</v>
      </c>
      <c r="C13" s="98">
        <v>1071</v>
      </c>
      <c r="D13" s="98">
        <v>1071</v>
      </c>
      <c r="E13" s="98">
        <v>1803</v>
      </c>
      <c r="F13" s="98">
        <v>1803</v>
      </c>
    </row>
    <row r="14" spans="1:7" ht="14.25">
      <c r="A14" s="98">
        <v>3</v>
      </c>
      <c r="B14" s="406" t="s">
        <v>907</v>
      </c>
      <c r="C14" s="98">
        <v>1711</v>
      </c>
      <c r="D14" s="98">
        <v>1711</v>
      </c>
      <c r="E14" s="98">
        <v>940</v>
      </c>
      <c r="F14" s="98">
        <v>940</v>
      </c>
    </row>
    <row r="15" spans="1:7" ht="14.25">
      <c r="A15" s="98">
        <v>4</v>
      </c>
      <c r="B15" s="406" t="s">
        <v>908</v>
      </c>
      <c r="C15" s="98">
        <v>615</v>
      </c>
      <c r="D15" s="98">
        <v>615</v>
      </c>
      <c r="E15" s="98">
        <v>692</v>
      </c>
      <c r="F15" s="98">
        <v>692</v>
      </c>
    </row>
    <row r="16" spans="1:7" ht="14.25">
      <c r="A16" s="98">
        <v>5</v>
      </c>
      <c r="B16" s="406" t="s">
        <v>909</v>
      </c>
      <c r="C16" s="98">
        <v>3042</v>
      </c>
      <c r="D16" s="98">
        <v>3042</v>
      </c>
      <c r="E16" s="98">
        <v>1885</v>
      </c>
      <c r="F16" s="98">
        <v>1885</v>
      </c>
    </row>
    <row r="17" spans="1:6" ht="14.25">
      <c r="A17" s="98">
        <v>6</v>
      </c>
      <c r="B17" s="406" t="s">
        <v>910</v>
      </c>
      <c r="C17" s="98">
        <v>630</v>
      </c>
      <c r="D17" s="98">
        <v>630</v>
      </c>
      <c r="E17" s="98">
        <v>1113</v>
      </c>
      <c r="F17" s="98">
        <v>1113</v>
      </c>
    </row>
    <row r="18" spans="1:6" ht="14.25">
      <c r="A18" s="98">
        <v>7</v>
      </c>
      <c r="B18" s="406" t="s">
        <v>911</v>
      </c>
      <c r="C18" s="98">
        <v>1414</v>
      </c>
      <c r="D18" s="98">
        <v>1414</v>
      </c>
      <c r="E18" s="98">
        <v>1497</v>
      </c>
      <c r="F18" s="98">
        <v>1497</v>
      </c>
    </row>
    <row r="19" spans="1:6" ht="14.25">
      <c r="A19" s="98">
        <v>8</v>
      </c>
      <c r="B19" s="406" t="s">
        <v>912</v>
      </c>
      <c r="C19" s="98">
        <v>1110</v>
      </c>
      <c r="D19" s="98">
        <v>1110</v>
      </c>
      <c r="E19" s="98">
        <v>866</v>
      </c>
      <c r="F19" s="98">
        <v>866</v>
      </c>
    </row>
    <row r="20" spans="1:6" ht="14.25">
      <c r="A20" s="98">
        <v>9</v>
      </c>
      <c r="B20" s="406" t="s">
        <v>913</v>
      </c>
      <c r="C20" s="98">
        <v>637</v>
      </c>
      <c r="D20" s="98">
        <v>637</v>
      </c>
      <c r="E20" s="98">
        <v>641</v>
      </c>
      <c r="F20" s="98">
        <v>641</v>
      </c>
    </row>
    <row r="21" spans="1:6" ht="14.25">
      <c r="A21" s="98">
        <v>10</v>
      </c>
      <c r="B21" s="406" t="s">
        <v>914</v>
      </c>
      <c r="C21" s="98">
        <v>785</v>
      </c>
      <c r="D21" s="98">
        <v>785</v>
      </c>
      <c r="E21" s="98">
        <v>1045</v>
      </c>
      <c r="F21" s="98">
        <v>1045</v>
      </c>
    </row>
    <row r="22" spans="1:6" ht="14.25">
      <c r="A22" s="98">
        <v>11</v>
      </c>
      <c r="B22" s="406" t="s">
        <v>915</v>
      </c>
      <c r="C22" s="98">
        <v>387</v>
      </c>
      <c r="D22" s="98">
        <v>387</v>
      </c>
      <c r="E22" s="98">
        <v>1027</v>
      </c>
      <c r="F22" s="98">
        <v>1027</v>
      </c>
    </row>
    <row r="23" spans="1:6" ht="14.25">
      <c r="A23" s="98">
        <v>12</v>
      </c>
      <c r="B23" s="406" t="s">
        <v>916</v>
      </c>
      <c r="C23" s="98">
        <v>709</v>
      </c>
      <c r="D23" s="98">
        <v>709</v>
      </c>
      <c r="E23" s="98">
        <v>829</v>
      </c>
      <c r="F23" s="98">
        <v>829</v>
      </c>
    </row>
    <row r="24" spans="1:6" ht="14.25">
      <c r="A24" s="98">
        <v>13</v>
      </c>
      <c r="B24" s="406" t="s">
        <v>917</v>
      </c>
      <c r="C24" s="98">
        <v>574</v>
      </c>
      <c r="D24" s="98">
        <v>574</v>
      </c>
      <c r="E24" s="98">
        <v>576</v>
      </c>
      <c r="F24" s="98">
        <v>576</v>
      </c>
    </row>
    <row r="25" spans="1:6" ht="14.25">
      <c r="A25" s="98">
        <v>14</v>
      </c>
      <c r="B25" s="406" t="s">
        <v>918</v>
      </c>
      <c r="C25" s="98">
        <v>1423</v>
      </c>
      <c r="D25" s="98">
        <v>1423</v>
      </c>
      <c r="E25" s="98">
        <v>812</v>
      </c>
      <c r="F25" s="98">
        <v>812</v>
      </c>
    </row>
    <row r="26" spans="1:6" ht="14.25">
      <c r="A26" s="98">
        <v>15</v>
      </c>
      <c r="B26" s="406" t="s">
        <v>919</v>
      </c>
      <c r="C26" s="98">
        <v>880</v>
      </c>
      <c r="D26" s="98">
        <v>880</v>
      </c>
      <c r="E26" s="98">
        <v>1043</v>
      </c>
      <c r="F26" s="98">
        <v>1043</v>
      </c>
    </row>
    <row r="27" spans="1:6" ht="14.25">
      <c r="A27" s="98">
        <v>16</v>
      </c>
      <c r="B27" s="406" t="s">
        <v>920</v>
      </c>
      <c r="C27" s="98">
        <v>323</v>
      </c>
      <c r="D27" s="98">
        <v>323</v>
      </c>
      <c r="E27" s="98">
        <v>768</v>
      </c>
      <c r="F27" s="98">
        <v>768</v>
      </c>
    </row>
    <row r="28" spans="1:6" ht="14.25">
      <c r="A28" s="98">
        <v>17</v>
      </c>
      <c r="B28" s="406" t="s">
        <v>921</v>
      </c>
      <c r="C28" s="98">
        <v>1442</v>
      </c>
      <c r="D28" s="98">
        <v>1442</v>
      </c>
      <c r="E28" s="98">
        <v>2187</v>
      </c>
      <c r="F28" s="98">
        <v>2187</v>
      </c>
    </row>
    <row r="29" spans="1:6" ht="14.25">
      <c r="A29" s="98">
        <v>18</v>
      </c>
      <c r="B29" s="406" t="s">
        <v>922</v>
      </c>
      <c r="C29" s="98">
        <v>804</v>
      </c>
      <c r="D29" s="98">
        <v>804</v>
      </c>
      <c r="E29" s="98">
        <v>476</v>
      </c>
      <c r="F29" s="98">
        <v>476</v>
      </c>
    </row>
    <row r="30" spans="1:6" ht="14.25">
      <c r="A30" s="98">
        <v>19</v>
      </c>
      <c r="B30" s="406" t="s">
        <v>923</v>
      </c>
      <c r="C30" s="98">
        <v>973</v>
      </c>
      <c r="D30" s="98">
        <v>973</v>
      </c>
      <c r="E30" s="98">
        <v>912</v>
      </c>
      <c r="F30" s="98">
        <v>912</v>
      </c>
    </row>
    <row r="31" spans="1:6" ht="14.25">
      <c r="A31" s="98">
        <v>20</v>
      </c>
      <c r="B31" s="406" t="s">
        <v>924</v>
      </c>
      <c r="C31" s="98">
        <v>814</v>
      </c>
      <c r="D31" s="98">
        <v>814</v>
      </c>
      <c r="E31" s="98">
        <v>934</v>
      </c>
      <c r="F31" s="98">
        <v>934</v>
      </c>
    </row>
    <row r="32" spans="1:6" ht="14.25">
      <c r="A32" s="98">
        <v>21</v>
      </c>
      <c r="B32" s="406" t="s">
        <v>925</v>
      </c>
      <c r="C32" s="98">
        <v>503</v>
      </c>
      <c r="D32" s="98">
        <v>503</v>
      </c>
      <c r="E32" s="98">
        <v>1049</v>
      </c>
      <c r="F32" s="98">
        <v>1049</v>
      </c>
    </row>
    <row r="33" spans="1:6" ht="14.25">
      <c r="A33" s="98">
        <v>22</v>
      </c>
      <c r="B33" s="406" t="s">
        <v>926</v>
      </c>
      <c r="C33" s="98">
        <v>2004</v>
      </c>
      <c r="D33" s="98">
        <v>2004</v>
      </c>
      <c r="E33" s="98">
        <v>1509</v>
      </c>
      <c r="F33" s="98">
        <v>1509</v>
      </c>
    </row>
    <row r="34" spans="1:6" ht="14.25">
      <c r="A34" s="98">
        <v>23</v>
      </c>
      <c r="B34" s="406" t="s">
        <v>927</v>
      </c>
      <c r="C34" s="98">
        <v>715</v>
      </c>
      <c r="D34" s="98">
        <v>715</v>
      </c>
      <c r="E34" s="98">
        <v>701</v>
      </c>
      <c r="F34" s="98">
        <v>701</v>
      </c>
    </row>
    <row r="35" spans="1:6" ht="14.25">
      <c r="A35" s="98">
        <v>24</v>
      </c>
      <c r="B35" s="406" t="s">
        <v>928</v>
      </c>
      <c r="C35" s="98">
        <v>421</v>
      </c>
      <c r="D35" s="98">
        <v>421</v>
      </c>
      <c r="E35" s="98">
        <v>723</v>
      </c>
      <c r="F35" s="98">
        <v>723</v>
      </c>
    </row>
    <row r="36" spans="1:6" ht="14.25">
      <c r="A36" s="98">
        <v>25</v>
      </c>
      <c r="B36" s="406" t="s">
        <v>929</v>
      </c>
      <c r="C36" s="98">
        <v>1385</v>
      </c>
      <c r="D36" s="98">
        <v>1385</v>
      </c>
      <c r="E36" s="98">
        <v>1733</v>
      </c>
      <c r="F36" s="98">
        <v>1733</v>
      </c>
    </row>
    <row r="37" spans="1:6" ht="14.25">
      <c r="A37" s="98">
        <v>26</v>
      </c>
      <c r="B37" s="406" t="s">
        <v>930</v>
      </c>
      <c r="C37" s="98">
        <v>600</v>
      </c>
      <c r="D37" s="98">
        <v>600</v>
      </c>
      <c r="E37" s="98">
        <v>1206</v>
      </c>
      <c r="F37" s="98">
        <v>1206</v>
      </c>
    </row>
    <row r="38" spans="1:6" ht="14.25">
      <c r="A38" s="98">
        <v>27</v>
      </c>
      <c r="B38" s="406" t="s">
        <v>931</v>
      </c>
      <c r="C38" s="98">
        <v>842</v>
      </c>
      <c r="D38" s="98">
        <v>842</v>
      </c>
      <c r="E38" s="98">
        <v>514</v>
      </c>
      <c r="F38" s="98">
        <v>514</v>
      </c>
    </row>
    <row r="39" spans="1:6" ht="14.25">
      <c r="A39" s="98">
        <v>28</v>
      </c>
      <c r="B39" s="406" t="s">
        <v>932</v>
      </c>
      <c r="C39" s="98">
        <v>847</v>
      </c>
      <c r="D39" s="98">
        <v>847</v>
      </c>
      <c r="E39" s="98">
        <v>840</v>
      </c>
      <c r="F39" s="98">
        <v>840</v>
      </c>
    </row>
    <row r="40" spans="1:6" ht="14.25">
      <c r="A40" s="98">
        <v>29</v>
      </c>
      <c r="B40" s="406" t="s">
        <v>933</v>
      </c>
      <c r="C40" s="98">
        <v>494</v>
      </c>
      <c r="D40" s="98">
        <v>494</v>
      </c>
      <c r="E40" s="98">
        <v>613</v>
      </c>
      <c r="F40" s="98">
        <v>613</v>
      </c>
    </row>
    <row r="41" spans="1:6" ht="14.25">
      <c r="A41" s="98">
        <v>30</v>
      </c>
      <c r="B41" s="406" t="s">
        <v>934</v>
      </c>
      <c r="C41" s="98">
        <v>618</v>
      </c>
      <c r="D41" s="98">
        <v>618</v>
      </c>
      <c r="E41" s="98">
        <v>1325</v>
      </c>
      <c r="F41" s="98">
        <v>1325</v>
      </c>
    </row>
    <row r="42" spans="1:6" ht="14.25">
      <c r="A42" s="98">
        <v>31</v>
      </c>
      <c r="B42" s="406" t="s">
        <v>935</v>
      </c>
      <c r="C42" s="98">
        <v>464</v>
      </c>
      <c r="D42" s="98">
        <v>464</v>
      </c>
      <c r="E42" s="98">
        <v>466</v>
      </c>
      <c r="F42" s="98">
        <v>466</v>
      </c>
    </row>
    <row r="43" spans="1:6" ht="14.25">
      <c r="A43" s="98">
        <v>32</v>
      </c>
      <c r="B43" s="406" t="s">
        <v>936</v>
      </c>
      <c r="C43" s="98">
        <v>728</v>
      </c>
      <c r="D43" s="98">
        <v>728</v>
      </c>
      <c r="E43" s="98">
        <v>846</v>
      </c>
      <c r="F43" s="98">
        <v>846</v>
      </c>
    </row>
    <row r="44" spans="1:6" ht="14.25">
      <c r="A44" s="98">
        <v>33</v>
      </c>
      <c r="B44" s="406" t="s">
        <v>937</v>
      </c>
      <c r="C44" s="98">
        <v>2384</v>
      </c>
      <c r="D44" s="98">
        <v>2384</v>
      </c>
      <c r="E44" s="98">
        <v>1527</v>
      </c>
      <c r="F44" s="98">
        <v>1527</v>
      </c>
    </row>
    <row r="45" spans="1:6">
      <c r="A45" s="95" t="s">
        <v>19</v>
      </c>
      <c r="B45" s="99"/>
      <c r="C45" s="98">
        <f>SUM(C12:C44)</f>
        <v>32079</v>
      </c>
      <c r="D45" s="98">
        <f t="shared" ref="D45:F45" si="0">SUM(D12:D44)</f>
        <v>32079</v>
      </c>
      <c r="E45" s="98">
        <f t="shared" si="0"/>
        <v>34262</v>
      </c>
      <c r="F45" s="98">
        <f t="shared" si="0"/>
        <v>34262</v>
      </c>
    </row>
    <row r="46" spans="1:6">
      <c r="A46" s="101"/>
      <c r="B46" s="102"/>
      <c r="C46" s="102"/>
      <c r="D46" s="102"/>
      <c r="E46" s="102"/>
      <c r="F46" s="102"/>
    </row>
    <row r="47" spans="1:6">
      <c r="C47" s="91" t="s">
        <v>11</v>
      </c>
    </row>
    <row r="48" spans="1:6" ht="15.75" customHeight="1">
      <c r="A48" s="103" t="s">
        <v>12</v>
      </c>
      <c r="B48" s="103"/>
      <c r="C48" s="103"/>
      <c r="D48" s="103"/>
      <c r="E48" s="103"/>
      <c r="F48" s="103"/>
    </row>
    <row r="49" spans="1:6" ht="15.6" customHeight="1">
      <c r="A49" s="641" t="s">
        <v>14</v>
      </c>
      <c r="B49" s="641"/>
      <c r="C49" s="641"/>
      <c r="D49" s="641"/>
      <c r="E49" s="641"/>
      <c r="F49" s="641"/>
    </row>
    <row r="50" spans="1:6" ht="15.75">
      <c r="A50" s="641" t="s">
        <v>15</v>
      </c>
      <c r="B50" s="641"/>
      <c r="C50" s="641"/>
      <c r="D50" s="641"/>
      <c r="E50" s="641"/>
      <c r="F50" s="641"/>
    </row>
    <row r="52" spans="1:6">
      <c r="A52" s="789"/>
      <c r="B52" s="789"/>
      <c r="C52" s="789"/>
      <c r="D52" s="789"/>
      <c r="E52" s="789"/>
      <c r="F52" s="789"/>
    </row>
  </sheetData>
  <mergeCells count="11">
    <mergeCell ref="A50:F50"/>
    <mergeCell ref="A52:F52"/>
    <mergeCell ref="A49:F49"/>
    <mergeCell ref="B3:F3"/>
    <mergeCell ref="B2:F2"/>
    <mergeCell ref="A5:F5"/>
    <mergeCell ref="C9:D9"/>
    <mergeCell ref="E9:F9"/>
    <mergeCell ref="A9:A10"/>
    <mergeCell ref="B9:B10"/>
    <mergeCell ref="A7:B7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8"/>
  <sheetViews>
    <sheetView topLeftCell="A23" zoomScale="106" zoomScaleNormal="106" zoomScaleSheetLayoutView="100" workbookViewId="0">
      <selection activeCell="M11" sqref="M11:M44"/>
    </sheetView>
  </sheetViews>
  <sheetFormatPr defaultRowHeight="12.75"/>
  <cols>
    <col min="2" max="2" width="13.140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>
      <c r="A1" s="91"/>
      <c r="B1" s="91"/>
      <c r="C1" s="91"/>
      <c r="D1" s="726"/>
      <c r="E1" s="726"/>
      <c r="F1" s="40"/>
      <c r="G1" s="726" t="s">
        <v>451</v>
      </c>
      <c r="H1" s="726"/>
      <c r="I1" s="726"/>
      <c r="J1" s="726"/>
      <c r="K1" s="105"/>
      <c r="L1" s="91"/>
      <c r="M1" s="91"/>
    </row>
    <row r="2" spans="1:13" ht="15.75">
      <c r="A2" s="787" t="s">
        <v>0</v>
      </c>
      <c r="B2" s="787"/>
      <c r="C2" s="787"/>
      <c r="D2" s="787"/>
      <c r="E2" s="787"/>
      <c r="F2" s="787"/>
      <c r="G2" s="787"/>
      <c r="H2" s="787"/>
      <c r="I2" s="787"/>
      <c r="J2" s="787"/>
      <c r="K2" s="91"/>
      <c r="L2" s="91"/>
      <c r="M2" s="91"/>
    </row>
    <row r="3" spans="1:13" ht="18">
      <c r="A3" s="135"/>
      <c r="B3" s="135"/>
      <c r="C3" s="799" t="s">
        <v>753</v>
      </c>
      <c r="D3" s="799"/>
      <c r="E3" s="799"/>
      <c r="F3" s="799"/>
      <c r="G3" s="799"/>
      <c r="H3" s="799"/>
      <c r="I3" s="799"/>
      <c r="J3" s="135"/>
      <c r="K3" s="91"/>
      <c r="L3" s="91"/>
      <c r="M3" s="91"/>
    </row>
    <row r="4" spans="1:13" ht="15.75">
      <c r="A4" s="660" t="s">
        <v>450</v>
      </c>
      <c r="B4" s="660"/>
      <c r="C4" s="660"/>
      <c r="D4" s="660"/>
      <c r="E4" s="660"/>
      <c r="F4" s="660"/>
      <c r="G4" s="660"/>
      <c r="H4" s="660"/>
      <c r="I4" s="660"/>
      <c r="J4" s="660"/>
      <c r="K4" s="91"/>
      <c r="L4" s="91"/>
      <c r="M4" s="91"/>
    </row>
    <row r="5" spans="1:13" ht="15.75">
      <c r="A5" s="600" t="s">
        <v>948</v>
      </c>
      <c r="B5" s="600"/>
      <c r="C5" s="93"/>
      <c r="D5" s="93"/>
      <c r="E5" s="93"/>
      <c r="F5" s="93"/>
      <c r="G5" s="93"/>
      <c r="H5" s="93"/>
      <c r="I5" s="93"/>
      <c r="J5" s="93"/>
      <c r="K5" s="91"/>
      <c r="L5" s="91"/>
      <c r="M5" s="91"/>
    </row>
    <row r="6" spans="1:13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8">
      <c r="A7" s="9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21.75" customHeight="1">
      <c r="A8" s="794" t="s">
        <v>2</v>
      </c>
      <c r="B8" s="794" t="s">
        <v>3</v>
      </c>
      <c r="C8" s="796" t="s">
        <v>142</v>
      </c>
      <c r="D8" s="797"/>
      <c r="E8" s="797"/>
      <c r="F8" s="797"/>
      <c r="G8" s="797"/>
      <c r="H8" s="797"/>
      <c r="I8" s="797"/>
      <c r="J8" s="798"/>
      <c r="K8" s="91"/>
      <c r="L8" s="91"/>
      <c r="M8" s="91"/>
    </row>
    <row r="9" spans="1:13" ht="39.75" customHeight="1">
      <c r="A9" s="795"/>
      <c r="B9" s="795"/>
      <c r="C9" s="96" t="s">
        <v>200</v>
      </c>
      <c r="D9" s="96" t="s">
        <v>122</v>
      </c>
      <c r="E9" s="96" t="s">
        <v>390</v>
      </c>
      <c r="F9" s="142" t="s">
        <v>169</v>
      </c>
      <c r="G9" s="142" t="s">
        <v>123</v>
      </c>
      <c r="H9" s="164" t="s">
        <v>199</v>
      </c>
      <c r="I9" s="164" t="s">
        <v>722</v>
      </c>
      <c r="J9" s="97" t="s">
        <v>19</v>
      </c>
      <c r="K9" s="104"/>
      <c r="L9" s="104"/>
      <c r="M9" s="104"/>
    </row>
    <row r="10" spans="1:13" s="14" customFormat="1">
      <c r="A10" s="357">
        <v>1</v>
      </c>
      <c r="B10" s="357">
        <v>2</v>
      </c>
      <c r="C10" s="357">
        <v>3</v>
      </c>
      <c r="D10" s="357">
        <v>4</v>
      </c>
      <c r="E10" s="357">
        <v>5</v>
      </c>
      <c r="F10" s="357">
        <v>6</v>
      </c>
      <c r="G10" s="357">
        <v>7</v>
      </c>
      <c r="H10" s="358">
        <v>8</v>
      </c>
      <c r="I10" s="358">
        <v>9</v>
      </c>
      <c r="J10" s="359">
        <v>10</v>
      </c>
      <c r="K10" s="104"/>
      <c r="L10" s="104"/>
      <c r="M10" s="104"/>
    </row>
    <row r="11" spans="1:13" ht="14.25">
      <c r="A11" s="98">
        <v>1</v>
      </c>
      <c r="B11" s="406" t="s">
        <v>905</v>
      </c>
      <c r="C11" s="98">
        <v>0</v>
      </c>
      <c r="D11" s="98">
        <v>0</v>
      </c>
      <c r="E11" s="98">
        <v>1786</v>
      </c>
      <c r="F11" s="98">
        <v>0</v>
      </c>
      <c r="G11" s="98">
        <v>108</v>
      </c>
      <c r="H11" s="530">
        <v>0</v>
      </c>
      <c r="I11" s="530">
        <v>0</v>
      </c>
      <c r="J11" s="531">
        <v>1894</v>
      </c>
      <c r="K11" s="91"/>
      <c r="L11" s="91"/>
      <c r="M11" s="91"/>
    </row>
    <row r="12" spans="1:13" ht="14.25">
      <c r="A12" s="98">
        <v>2</v>
      </c>
      <c r="B12" s="406" t="s">
        <v>906</v>
      </c>
      <c r="C12" s="98">
        <v>0</v>
      </c>
      <c r="D12" s="98">
        <v>53</v>
      </c>
      <c r="E12" s="98">
        <v>2419</v>
      </c>
      <c r="F12" s="98">
        <v>0</v>
      </c>
      <c r="G12" s="98">
        <v>402</v>
      </c>
      <c r="H12" s="530">
        <v>0</v>
      </c>
      <c r="I12" s="530">
        <v>0</v>
      </c>
      <c r="J12" s="531">
        <v>2874</v>
      </c>
      <c r="K12" s="91"/>
      <c r="L12" s="91"/>
      <c r="M12" s="91"/>
    </row>
    <row r="13" spans="1:13" ht="14.25">
      <c r="A13" s="98">
        <v>3</v>
      </c>
      <c r="B13" s="406" t="s">
        <v>907</v>
      </c>
      <c r="C13" s="98">
        <v>0</v>
      </c>
      <c r="D13" s="98">
        <v>50</v>
      </c>
      <c r="E13" s="98">
        <v>2601</v>
      </c>
      <c r="F13" s="98">
        <v>0</v>
      </c>
      <c r="G13" s="98">
        <v>0</v>
      </c>
      <c r="H13" s="530">
        <v>0</v>
      </c>
      <c r="I13" s="530">
        <v>0</v>
      </c>
      <c r="J13" s="531">
        <v>2651</v>
      </c>
      <c r="K13" s="91"/>
      <c r="L13" s="91"/>
      <c r="M13" s="91"/>
    </row>
    <row r="14" spans="1:13" ht="14.25">
      <c r="A14" s="98">
        <v>4</v>
      </c>
      <c r="B14" s="406" t="s">
        <v>908</v>
      </c>
      <c r="C14" s="98">
        <v>0</v>
      </c>
      <c r="D14" s="98">
        <v>225</v>
      </c>
      <c r="E14" s="98">
        <v>1082</v>
      </c>
      <c r="F14" s="98">
        <v>0</v>
      </c>
      <c r="G14" s="98">
        <v>0</v>
      </c>
      <c r="H14" s="530">
        <v>0</v>
      </c>
      <c r="I14" s="530">
        <v>0</v>
      </c>
      <c r="J14" s="531">
        <v>1307</v>
      </c>
      <c r="K14" s="91"/>
      <c r="L14" s="91"/>
      <c r="M14" s="91"/>
    </row>
    <row r="15" spans="1:13" ht="14.25">
      <c r="A15" s="98">
        <v>5</v>
      </c>
      <c r="B15" s="406" t="s">
        <v>909</v>
      </c>
      <c r="C15" s="98">
        <v>0</v>
      </c>
      <c r="D15" s="98">
        <v>0</v>
      </c>
      <c r="E15" s="98">
        <v>4927</v>
      </c>
      <c r="F15" s="98">
        <v>0</v>
      </c>
      <c r="G15" s="98">
        <v>0</v>
      </c>
      <c r="H15" s="530">
        <v>0</v>
      </c>
      <c r="I15" s="530">
        <v>0</v>
      </c>
      <c r="J15" s="531">
        <v>4927</v>
      </c>
      <c r="K15" s="91"/>
      <c r="L15" s="91"/>
      <c r="M15" s="91"/>
    </row>
    <row r="16" spans="1:13" ht="14.25">
      <c r="A16" s="98">
        <v>6</v>
      </c>
      <c r="B16" s="406" t="s">
        <v>910</v>
      </c>
      <c r="C16" s="98">
        <v>0</v>
      </c>
      <c r="D16" s="98">
        <v>150</v>
      </c>
      <c r="E16" s="98">
        <v>1593</v>
      </c>
      <c r="F16" s="98">
        <v>0</v>
      </c>
      <c r="G16" s="98">
        <v>0</v>
      </c>
      <c r="H16" s="530">
        <v>0</v>
      </c>
      <c r="I16" s="530">
        <v>0</v>
      </c>
      <c r="J16" s="531">
        <v>1743</v>
      </c>
      <c r="K16" s="91"/>
      <c r="L16" s="91"/>
      <c r="M16" s="91"/>
    </row>
    <row r="17" spans="1:13" ht="14.25">
      <c r="A17" s="98">
        <v>7</v>
      </c>
      <c r="B17" s="406" t="s">
        <v>911</v>
      </c>
      <c r="C17" s="98">
        <v>0</v>
      </c>
      <c r="D17" s="98">
        <v>0</v>
      </c>
      <c r="E17" s="98">
        <v>2829</v>
      </c>
      <c r="F17" s="98">
        <v>0</v>
      </c>
      <c r="G17" s="98">
        <v>82</v>
      </c>
      <c r="H17" s="530">
        <v>0</v>
      </c>
      <c r="I17" s="530">
        <v>0</v>
      </c>
      <c r="J17" s="531">
        <v>2911</v>
      </c>
      <c r="K17" s="91"/>
      <c r="L17" s="91"/>
      <c r="M17" s="91"/>
    </row>
    <row r="18" spans="1:13" ht="14.25">
      <c r="A18" s="98">
        <v>8</v>
      </c>
      <c r="B18" s="406" t="s">
        <v>912</v>
      </c>
      <c r="C18" s="98">
        <v>0</v>
      </c>
      <c r="D18" s="98">
        <v>47</v>
      </c>
      <c r="E18" s="98">
        <v>1750</v>
      </c>
      <c r="F18" s="98">
        <v>0</v>
      </c>
      <c r="G18" s="98">
        <v>179</v>
      </c>
      <c r="H18" s="530">
        <v>0</v>
      </c>
      <c r="I18" s="530">
        <v>0</v>
      </c>
      <c r="J18" s="531">
        <v>1976</v>
      </c>
      <c r="K18" s="91"/>
      <c r="L18" s="91"/>
      <c r="M18" s="91"/>
    </row>
    <row r="19" spans="1:13" ht="14.25">
      <c r="A19" s="98">
        <v>9</v>
      </c>
      <c r="B19" s="406" t="s">
        <v>913</v>
      </c>
      <c r="C19" s="98">
        <v>0</v>
      </c>
      <c r="D19" s="98">
        <v>0</v>
      </c>
      <c r="E19" s="98">
        <v>1278</v>
      </c>
      <c r="F19" s="98">
        <v>0</v>
      </c>
      <c r="G19" s="98">
        <v>0</v>
      </c>
      <c r="H19" s="530">
        <v>0</v>
      </c>
      <c r="I19" s="530">
        <v>0</v>
      </c>
      <c r="J19" s="531">
        <v>1278</v>
      </c>
      <c r="K19" s="91"/>
      <c r="L19" s="91"/>
      <c r="M19" s="91"/>
    </row>
    <row r="20" spans="1:13" ht="14.25">
      <c r="A20" s="98">
        <v>10</v>
      </c>
      <c r="B20" s="406" t="s">
        <v>914</v>
      </c>
      <c r="C20" s="98">
        <v>0</v>
      </c>
      <c r="D20" s="98">
        <v>0</v>
      </c>
      <c r="E20" s="98">
        <v>1735</v>
      </c>
      <c r="F20" s="98">
        <v>0</v>
      </c>
      <c r="G20" s="98">
        <v>95</v>
      </c>
      <c r="H20" s="530">
        <v>0</v>
      </c>
      <c r="I20" s="530">
        <v>0</v>
      </c>
      <c r="J20" s="531">
        <v>1830</v>
      </c>
      <c r="K20" s="91"/>
      <c r="L20" s="91"/>
      <c r="M20" s="91"/>
    </row>
    <row r="21" spans="1:13" ht="14.25">
      <c r="A21" s="98">
        <v>11</v>
      </c>
      <c r="B21" s="406" t="s">
        <v>915</v>
      </c>
      <c r="C21" s="98">
        <v>0</v>
      </c>
      <c r="D21" s="98">
        <v>337</v>
      </c>
      <c r="E21" s="98">
        <v>1077</v>
      </c>
      <c r="F21" s="98">
        <v>0</v>
      </c>
      <c r="G21" s="98">
        <v>0</v>
      </c>
      <c r="H21" s="530">
        <v>0</v>
      </c>
      <c r="I21" s="530">
        <v>0</v>
      </c>
      <c r="J21" s="531">
        <v>1414</v>
      </c>
      <c r="K21" s="91"/>
      <c r="L21" s="91"/>
      <c r="M21" s="91"/>
    </row>
    <row r="22" spans="1:13" ht="14.25">
      <c r="A22" s="98">
        <v>12</v>
      </c>
      <c r="B22" s="406" t="s">
        <v>916</v>
      </c>
      <c r="C22" s="98">
        <v>0</v>
      </c>
      <c r="D22" s="98">
        <v>19</v>
      </c>
      <c r="E22" s="98">
        <v>1519</v>
      </c>
      <c r="F22" s="98">
        <v>0</v>
      </c>
      <c r="G22" s="98">
        <v>0</v>
      </c>
      <c r="H22" s="530">
        <v>0</v>
      </c>
      <c r="I22" s="530">
        <v>0</v>
      </c>
      <c r="J22" s="531">
        <v>1538</v>
      </c>
      <c r="K22" s="91"/>
      <c r="L22" s="91"/>
      <c r="M22" s="91"/>
    </row>
    <row r="23" spans="1:13" ht="14.25">
      <c r="A23" s="98">
        <v>13</v>
      </c>
      <c r="B23" s="406" t="s">
        <v>917</v>
      </c>
      <c r="C23" s="98">
        <v>0</v>
      </c>
      <c r="D23" s="98">
        <v>0</v>
      </c>
      <c r="E23" s="98">
        <v>1150</v>
      </c>
      <c r="F23" s="98">
        <v>0</v>
      </c>
      <c r="G23" s="98">
        <v>0</v>
      </c>
      <c r="H23" s="530">
        <v>0</v>
      </c>
      <c r="I23" s="530">
        <v>0</v>
      </c>
      <c r="J23" s="531">
        <v>1150</v>
      </c>
      <c r="K23" s="91"/>
      <c r="L23" s="91"/>
      <c r="M23" s="91"/>
    </row>
    <row r="24" spans="1:13" ht="14.25">
      <c r="A24" s="98">
        <v>14</v>
      </c>
      <c r="B24" s="406" t="s">
        <v>918</v>
      </c>
      <c r="C24" s="98">
        <v>0</v>
      </c>
      <c r="D24" s="98">
        <v>0</v>
      </c>
      <c r="E24" s="98">
        <v>2235</v>
      </c>
      <c r="F24" s="98">
        <v>0</v>
      </c>
      <c r="G24" s="98">
        <v>0</v>
      </c>
      <c r="H24" s="530">
        <v>0</v>
      </c>
      <c r="I24" s="530">
        <v>0</v>
      </c>
      <c r="J24" s="531">
        <v>2235</v>
      </c>
      <c r="K24" s="91"/>
      <c r="L24" s="91"/>
      <c r="M24" s="91"/>
    </row>
    <row r="25" spans="1:13" ht="14.25">
      <c r="A25" s="98">
        <v>15</v>
      </c>
      <c r="B25" s="406" t="s">
        <v>919</v>
      </c>
      <c r="C25" s="98">
        <v>0</v>
      </c>
      <c r="D25" s="98">
        <v>0</v>
      </c>
      <c r="E25" s="98">
        <v>1923</v>
      </c>
      <c r="F25" s="98">
        <v>0</v>
      </c>
      <c r="G25" s="98">
        <v>0</v>
      </c>
      <c r="H25" s="530">
        <v>0</v>
      </c>
      <c r="I25" s="530">
        <v>0</v>
      </c>
      <c r="J25" s="531">
        <v>1923</v>
      </c>
      <c r="K25" s="91"/>
      <c r="L25" s="91"/>
      <c r="M25" s="91"/>
    </row>
    <row r="26" spans="1:13" ht="14.25">
      <c r="A26" s="98">
        <v>16</v>
      </c>
      <c r="B26" s="406" t="s">
        <v>920</v>
      </c>
      <c r="C26" s="98">
        <v>0</v>
      </c>
      <c r="D26" s="98">
        <v>28</v>
      </c>
      <c r="E26" s="98">
        <v>1063</v>
      </c>
      <c r="F26" s="98">
        <v>0</v>
      </c>
      <c r="G26" s="98">
        <v>0</v>
      </c>
      <c r="H26" s="530">
        <v>0</v>
      </c>
      <c r="I26" s="530">
        <v>0</v>
      </c>
      <c r="J26" s="531">
        <v>1091</v>
      </c>
      <c r="K26" s="91"/>
      <c r="L26" s="91"/>
      <c r="M26" s="91"/>
    </row>
    <row r="27" spans="1:13" ht="14.25">
      <c r="A27" s="98">
        <v>17</v>
      </c>
      <c r="B27" s="406" t="s">
        <v>921</v>
      </c>
      <c r="C27" s="98">
        <v>0</v>
      </c>
      <c r="D27" s="98">
        <v>0</v>
      </c>
      <c r="E27" s="98">
        <v>1617</v>
      </c>
      <c r="F27" s="98">
        <v>0</v>
      </c>
      <c r="G27" s="98">
        <v>2012</v>
      </c>
      <c r="H27" s="530">
        <v>0</v>
      </c>
      <c r="I27" s="530">
        <v>0</v>
      </c>
      <c r="J27" s="531">
        <v>3629</v>
      </c>
      <c r="K27" s="91"/>
      <c r="L27" s="91"/>
      <c r="M27" s="91"/>
    </row>
    <row r="28" spans="1:13" ht="14.25">
      <c r="A28" s="98">
        <v>18</v>
      </c>
      <c r="B28" s="406" t="s">
        <v>922</v>
      </c>
      <c r="C28" s="98">
        <v>0</v>
      </c>
      <c r="D28" s="98">
        <v>23</v>
      </c>
      <c r="E28" s="98">
        <v>1257</v>
      </c>
      <c r="F28" s="98">
        <v>0</v>
      </c>
      <c r="G28" s="98">
        <v>0</v>
      </c>
      <c r="H28" s="530">
        <v>0</v>
      </c>
      <c r="I28" s="530">
        <v>0</v>
      </c>
      <c r="J28" s="531">
        <v>1280</v>
      </c>
      <c r="K28" s="91"/>
      <c r="L28" s="91"/>
      <c r="M28" s="91"/>
    </row>
    <row r="29" spans="1:13" ht="14.25">
      <c r="A29" s="98">
        <v>19</v>
      </c>
      <c r="B29" s="406" t="s">
        <v>923</v>
      </c>
      <c r="C29" s="98">
        <v>0</v>
      </c>
      <c r="D29" s="98">
        <v>0</v>
      </c>
      <c r="E29" s="98">
        <v>1885</v>
      </c>
      <c r="F29" s="98">
        <v>0</v>
      </c>
      <c r="G29" s="98">
        <v>0</v>
      </c>
      <c r="H29" s="530">
        <v>0</v>
      </c>
      <c r="I29" s="530">
        <v>0</v>
      </c>
      <c r="J29" s="531">
        <v>1885</v>
      </c>
      <c r="K29" s="91"/>
      <c r="L29" s="91"/>
      <c r="M29" s="91"/>
    </row>
    <row r="30" spans="1:13" ht="14.25">
      <c r="A30" s="98">
        <v>20</v>
      </c>
      <c r="B30" s="406" t="s">
        <v>924</v>
      </c>
      <c r="C30" s="98">
        <v>0</v>
      </c>
      <c r="D30" s="98">
        <v>3</v>
      </c>
      <c r="E30" s="98">
        <v>1598</v>
      </c>
      <c r="F30" s="98">
        <v>0</v>
      </c>
      <c r="G30" s="98">
        <v>147</v>
      </c>
      <c r="H30" s="530">
        <v>0</v>
      </c>
      <c r="I30" s="530">
        <v>0</v>
      </c>
      <c r="J30" s="531">
        <v>1748</v>
      </c>
      <c r="K30" s="91"/>
      <c r="L30" s="91"/>
      <c r="M30" s="91"/>
    </row>
    <row r="31" spans="1:13" ht="14.25">
      <c r="A31" s="98">
        <v>21</v>
      </c>
      <c r="B31" s="406" t="s">
        <v>925</v>
      </c>
      <c r="C31" s="98">
        <v>0</v>
      </c>
      <c r="D31" s="98">
        <v>0</v>
      </c>
      <c r="E31" s="98">
        <v>1552</v>
      </c>
      <c r="F31" s="98">
        <v>0</v>
      </c>
      <c r="G31" s="98">
        <v>0</v>
      </c>
      <c r="H31" s="530">
        <v>0</v>
      </c>
      <c r="I31" s="530">
        <v>0</v>
      </c>
      <c r="J31" s="531">
        <v>1552</v>
      </c>
      <c r="K31" s="91"/>
      <c r="L31" s="91"/>
      <c r="M31" s="91"/>
    </row>
    <row r="32" spans="1:13" ht="14.25">
      <c r="A32" s="98">
        <v>22</v>
      </c>
      <c r="B32" s="406" t="s">
        <v>926</v>
      </c>
      <c r="C32" s="98">
        <v>0</v>
      </c>
      <c r="D32" s="98">
        <v>6</v>
      </c>
      <c r="E32" s="98">
        <v>3115</v>
      </c>
      <c r="F32" s="98">
        <v>0</v>
      </c>
      <c r="G32" s="98">
        <v>392</v>
      </c>
      <c r="H32" s="530">
        <v>0</v>
      </c>
      <c r="I32" s="530">
        <v>0</v>
      </c>
      <c r="J32" s="531">
        <v>3513</v>
      </c>
      <c r="K32" s="91"/>
      <c r="L32" s="91"/>
      <c r="M32" s="91"/>
    </row>
    <row r="33" spans="1:13" ht="14.25">
      <c r="A33" s="98">
        <v>23</v>
      </c>
      <c r="B33" s="406" t="s">
        <v>927</v>
      </c>
      <c r="C33" s="98">
        <v>0</v>
      </c>
      <c r="D33" s="98">
        <v>0</v>
      </c>
      <c r="E33" s="98">
        <v>1416</v>
      </c>
      <c r="F33" s="98">
        <v>0</v>
      </c>
      <c r="G33" s="98">
        <v>0</v>
      </c>
      <c r="H33" s="530">
        <v>0</v>
      </c>
      <c r="I33" s="530">
        <v>0</v>
      </c>
      <c r="J33" s="531">
        <v>1416</v>
      </c>
      <c r="K33" s="91"/>
      <c r="L33" s="91"/>
      <c r="M33" s="91"/>
    </row>
    <row r="34" spans="1:13" ht="14.25">
      <c r="A34" s="98">
        <v>24</v>
      </c>
      <c r="B34" s="406" t="s">
        <v>928</v>
      </c>
      <c r="C34" s="98">
        <v>0</v>
      </c>
      <c r="D34" s="98">
        <v>69</v>
      </c>
      <c r="E34" s="98">
        <v>1075</v>
      </c>
      <c r="F34" s="98">
        <v>0</v>
      </c>
      <c r="G34" s="98">
        <v>0</v>
      </c>
      <c r="H34" s="530">
        <v>0</v>
      </c>
      <c r="I34" s="530">
        <v>0</v>
      </c>
      <c r="J34" s="531">
        <v>1144</v>
      </c>
      <c r="K34" s="91"/>
      <c r="L34" s="91"/>
      <c r="M34" s="91"/>
    </row>
    <row r="35" spans="1:13" ht="14.25">
      <c r="A35" s="98">
        <v>25</v>
      </c>
      <c r="B35" s="406" t="s">
        <v>929</v>
      </c>
      <c r="C35" s="98">
        <v>0</v>
      </c>
      <c r="D35" s="98">
        <v>15</v>
      </c>
      <c r="E35" s="98">
        <v>3103</v>
      </c>
      <c r="F35" s="98">
        <v>0</v>
      </c>
      <c r="G35" s="98">
        <v>0</v>
      </c>
      <c r="H35" s="530">
        <v>0</v>
      </c>
      <c r="I35" s="530">
        <v>0</v>
      </c>
      <c r="J35" s="531">
        <v>3118</v>
      </c>
      <c r="K35" s="91"/>
      <c r="L35" s="91"/>
      <c r="M35" s="91"/>
    </row>
    <row r="36" spans="1:13" ht="14.25">
      <c r="A36" s="98">
        <v>26</v>
      </c>
      <c r="B36" s="406" t="s">
        <v>930</v>
      </c>
      <c r="C36" s="98">
        <v>0</v>
      </c>
      <c r="D36" s="98">
        <v>5</v>
      </c>
      <c r="E36" s="98">
        <v>1801</v>
      </c>
      <c r="F36" s="98">
        <v>0</v>
      </c>
      <c r="G36" s="98">
        <v>0</v>
      </c>
      <c r="H36" s="530">
        <v>0</v>
      </c>
      <c r="I36" s="530">
        <v>0</v>
      </c>
      <c r="J36" s="531">
        <v>1806</v>
      </c>
      <c r="K36" s="91"/>
      <c r="L36" s="91"/>
      <c r="M36" s="91"/>
    </row>
    <row r="37" spans="1:13" ht="14.25">
      <c r="A37" s="98">
        <v>27</v>
      </c>
      <c r="B37" s="406" t="s">
        <v>931</v>
      </c>
      <c r="C37" s="98">
        <v>0</v>
      </c>
      <c r="D37" s="98">
        <v>41</v>
      </c>
      <c r="E37" s="98">
        <v>1315</v>
      </c>
      <c r="F37" s="98">
        <v>0</v>
      </c>
      <c r="G37" s="98">
        <v>0</v>
      </c>
      <c r="H37" s="530">
        <v>0</v>
      </c>
      <c r="I37" s="530">
        <v>0</v>
      </c>
      <c r="J37" s="531">
        <v>1356</v>
      </c>
      <c r="K37" s="91"/>
      <c r="L37" s="91"/>
      <c r="M37" s="91"/>
    </row>
    <row r="38" spans="1:13" ht="14.25">
      <c r="A38" s="98">
        <v>28</v>
      </c>
      <c r="B38" s="406" t="s">
        <v>932</v>
      </c>
      <c r="C38" s="98">
        <v>0</v>
      </c>
      <c r="D38" s="98">
        <v>0</v>
      </c>
      <c r="E38" s="98">
        <v>1100</v>
      </c>
      <c r="F38" s="98">
        <v>0</v>
      </c>
      <c r="G38" s="98">
        <v>587</v>
      </c>
      <c r="H38" s="530">
        <v>0</v>
      </c>
      <c r="I38" s="530">
        <v>0</v>
      </c>
      <c r="J38" s="531">
        <v>1687</v>
      </c>
      <c r="K38" s="91"/>
      <c r="L38" s="91"/>
      <c r="M38" s="91"/>
    </row>
    <row r="39" spans="1:13" ht="14.25">
      <c r="A39" s="98">
        <v>29</v>
      </c>
      <c r="B39" s="406" t="s">
        <v>933</v>
      </c>
      <c r="C39" s="98">
        <v>0</v>
      </c>
      <c r="D39" s="98">
        <v>21</v>
      </c>
      <c r="E39" s="98">
        <v>1086</v>
      </c>
      <c r="F39" s="98">
        <v>0</v>
      </c>
      <c r="G39" s="98">
        <v>0</v>
      </c>
      <c r="H39" s="530">
        <v>0</v>
      </c>
      <c r="I39" s="530">
        <v>0</v>
      </c>
      <c r="J39" s="531">
        <v>1107</v>
      </c>
      <c r="K39" s="91"/>
      <c r="L39" s="91"/>
      <c r="M39" s="91"/>
    </row>
    <row r="40" spans="1:13" ht="14.25">
      <c r="A40" s="98">
        <v>30</v>
      </c>
      <c r="B40" s="406" t="s">
        <v>934</v>
      </c>
      <c r="C40" s="98">
        <v>0</v>
      </c>
      <c r="D40" s="98">
        <v>51</v>
      </c>
      <c r="E40" s="98">
        <v>1892</v>
      </c>
      <c r="F40" s="98">
        <v>0</v>
      </c>
      <c r="G40" s="98">
        <v>0</v>
      </c>
      <c r="H40" s="530">
        <v>0</v>
      </c>
      <c r="I40" s="530">
        <v>0</v>
      </c>
      <c r="J40" s="531">
        <v>1943</v>
      </c>
      <c r="K40" s="91"/>
      <c r="L40" s="91"/>
      <c r="M40" s="91"/>
    </row>
    <row r="41" spans="1:13" ht="14.25">
      <c r="A41" s="98">
        <v>31</v>
      </c>
      <c r="B41" s="406" t="s">
        <v>935</v>
      </c>
      <c r="C41" s="98">
        <v>0</v>
      </c>
      <c r="D41" s="98">
        <v>31</v>
      </c>
      <c r="E41" s="98">
        <v>899</v>
      </c>
      <c r="F41" s="98">
        <v>0</v>
      </c>
      <c r="G41" s="98">
        <v>0</v>
      </c>
      <c r="H41" s="530">
        <v>0</v>
      </c>
      <c r="I41" s="530">
        <v>0</v>
      </c>
      <c r="J41" s="531">
        <v>930</v>
      </c>
      <c r="K41" s="91"/>
      <c r="L41" s="91"/>
      <c r="M41" s="91"/>
    </row>
    <row r="42" spans="1:13" ht="14.25">
      <c r="A42" s="98">
        <v>32</v>
      </c>
      <c r="B42" s="406" t="s">
        <v>936</v>
      </c>
      <c r="C42" s="98">
        <v>0</v>
      </c>
      <c r="D42" s="98">
        <v>18</v>
      </c>
      <c r="E42" s="98">
        <v>1556</v>
      </c>
      <c r="F42" s="98">
        <v>0</v>
      </c>
      <c r="G42" s="98">
        <v>0</v>
      </c>
      <c r="H42" s="530">
        <v>0</v>
      </c>
      <c r="I42" s="530">
        <v>0</v>
      </c>
      <c r="J42" s="531">
        <v>1574</v>
      </c>
      <c r="K42" s="91"/>
      <c r="L42" s="91"/>
      <c r="M42" s="91"/>
    </row>
    <row r="43" spans="1:13" ht="14.25">
      <c r="A43" s="98">
        <v>33</v>
      </c>
      <c r="B43" s="406" t="s">
        <v>937</v>
      </c>
      <c r="C43" s="98">
        <v>0</v>
      </c>
      <c r="D43" s="98">
        <v>12</v>
      </c>
      <c r="E43" s="98">
        <v>3700</v>
      </c>
      <c r="F43" s="98">
        <v>0</v>
      </c>
      <c r="G43" s="98">
        <v>199</v>
      </c>
      <c r="H43" s="530">
        <v>0</v>
      </c>
      <c r="I43" s="530">
        <v>0</v>
      </c>
      <c r="J43" s="531">
        <v>3911</v>
      </c>
      <c r="K43" s="91"/>
      <c r="L43" s="91"/>
      <c r="M43" s="91"/>
    </row>
    <row r="44" spans="1:13">
      <c r="A44" s="95" t="s">
        <v>19</v>
      </c>
      <c r="B44" s="99"/>
      <c r="C44" s="98">
        <f>SUM(C11:C43)</f>
        <v>0</v>
      </c>
      <c r="D44" s="98">
        <f t="shared" ref="D44:J44" si="0">SUM(D11:D43)</f>
        <v>1204</v>
      </c>
      <c r="E44" s="98">
        <f t="shared" si="0"/>
        <v>60934</v>
      </c>
      <c r="F44" s="98">
        <f t="shared" si="0"/>
        <v>0</v>
      </c>
      <c r="G44" s="98">
        <f t="shared" si="0"/>
        <v>4203</v>
      </c>
      <c r="H44" s="98">
        <f t="shared" si="0"/>
        <v>0</v>
      </c>
      <c r="I44" s="98">
        <f t="shared" si="0"/>
        <v>0</v>
      </c>
      <c r="J44" s="98">
        <f t="shared" si="0"/>
        <v>66341</v>
      </c>
      <c r="L44" s="91"/>
      <c r="M44" s="91"/>
    </row>
    <row r="45" spans="1:13">
      <c r="A45" s="100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13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1:13">
      <c r="A47" s="91" t="s">
        <v>124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1:13">
      <c r="A48" s="91" t="s">
        <v>201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1:13">
      <c r="A49" t="s">
        <v>125</v>
      </c>
    </row>
    <row r="50" spans="1:13">
      <c r="A50" s="788" t="s">
        <v>126</v>
      </c>
      <c r="B50" s="788"/>
      <c r="C50" s="788"/>
      <c r="D50" s="788"/>
      <c r="E50" s="788"/>
      <c r="F50" s="788"/>
      <c r="G50" s="788"/>
      <c r="H50" s="788"/>
      <c r="I50" s="788"/>
      <c r="J50" s="788"/>
      <c r="K50" s="788"/>
      <c r="L50" s="788"/>
      <c r="M50" s="788"/>
    </row>
    <row r="51" spans="1:13">
      <c r="A51" s="800" t="s">
        <v>127</v>
      </c>
      <c r="B51" s="800"/>
      <c r="C51" s="800"/>
      <c r="D51" s="800"/>
      <c r="E51" s="91"/>
      <c r="F51" s="91"/>
      <c r="G51" s="91"/>
      <c r="H51" s="91"/>
      <c r="I51" s="91"/>
      <c r="J51" s="91"/>
      <c r="K51" s="91"/>
      <c r="L51" s="91"/>
      <c r="M51" s="91"/>
    </row>
    <row r="52" spans="1:13">
      <c r="A52" s="143" t="s">
        <v>170</v>
      </c>
      <c r="B52" s="143"/>
      <c r="C52" s="143"/>
      <c r="D52" s="143"/>
      <c r="E52" s="91"/>
      <c r="F52" s="91"/>
      <c r="G52" s="91"/>
      <c r="H52" s="91"/>
      <c r="I52" s="91"/>
      <c r="J52" s="91"/>
      <c r="K52" s="91"/>
      <c r="L52" s="91"/>
      <c r="M52" s="91"/>
    </row>
    <row r="53" spans="1:13">
      <c r="A53" s="143"/>
      <c r="B53" s="143"/>
      <c r="C53" s="143"/>
      <c r="D53" s="143"/>
      <c r="E53" s="91"/>
      <c r="F53" s="91"/>
      <c r="G53" s="91"/>
      <c r="H53" s="91"/>
      <c r="I53" s="91"/>
      <c r="J53" s="91"/>
      <c r="K53" s="91"/>
      <c r="L53" s="91"/>
      <c r="M53" s="91"/>
    </row>
    <row r="54" spans="1:13" ht="15.75">
      <c r="A54" s="103" t="s">
        <v>12</v>
      </c>
      <c r="B54" s="103"/>
      <c r="C54" s="103"/>
      <c r="D54" s="103"/>
      <c r="E54" s="103"/>
      <c r="F54" s="103"/>
      <c r="G54" s="103"/>
      <c r="H54" s="103"/>
      <c r="I54" s="103"/>
      <c r="J54" s="144" t="s">
        <v>13</v>
      </c>
      <c r="K54" s="144"/>
      <c r="L54" s="91"/>
      <c r="M54" s="91"/>
    </row>
    <row r="55" spans="1:13" ht="15.75">
      <c r="A55" s="641" t="s">
        <v>14</v>
      </c>
      <c r="B55" s="641"/>
      <c r="C55" s="641"/>
      <c r="D55" s="641"/>
      <c r="E55" s="641"/>
      <c r="F55" s="641"/>
      <c r="G55" s="641"/>
      <c r="H55" s="641"/>
      <c r="I55" s="641"/>
      <c r="J55" s="641"/>
      <c r="K55" s="91"/>
      <c r="L55" s="91"/>
      <c r="M55" s="91"/>
    </row>
    <row r="56" spans="1:13" ht="15.75" customHeight="1">
      <c r="A56" s="641" t="s">
        <v>15</v>
      </c>
      <c r="B56" s="641"/>
      <c r="C56" s="641"/>
      <c r="D56" s="641"/>
      <c r="E56" s="641"/>
      <c r="F56" s="641"/>
      <c r="G56" s="641"/>
      <c r="H56" s="641"/>
      <c r="I56" s="641"/>
      <c r="J56" s="641"/>
      <c r="K56" s="144"/>
      <c r="L56" s="91"/>
      <c r="M56" s="91"/>
    </row>
    <row r="57" spans="1:13">
      <c r="A57" s="91"/>
      <c r="B57" s="91"/>
      <c r="C57" s="91"/>
      <c r="D57" s="91"/>
      <c r="E57" s="91"/>
      <c r="F57" s="91"/>
      <c r="G57" s="601" t="s">
        <v>86</v>
      </c>
      <c r="H57" s="601"/>
      <c r="I57" s="601"/>
      <c r="J57" s="601"/>
      <c r="K57" s="35"/>
      <c r="L57" s="35"/>
      <c r="M57" s="91"/>
    </row>
    <row r="58" spans="1:13">
      <c r="A58" s="789"/>
      <c r="B58" s="789"/>
      <c r="C58" s="789"/>
      <c r="D58" s="789"/>
      <c r="E58" s="789"/>
      <c r="F58" s="789"/>
      <c r="G58" s="789"/>
      <c r="H58" s="789"/>
      <c r="I58" s="789"/>
      <c r="J58" s="789"/>
      <c r="K58" s="91"/>
      <c r="L58" s="91"/>
      <c r="M58" s="91"/>
    </row>
  </sheetData>
  <mergeCells count="17">
    <mergeCell ref="G57:J57"/>
    <mergeCell ref="A58:J58"/>
    <mergeCell ref="A55:J55"/>
    <mergeCell ref="A50:D50"/>
    <mergeCell ref="E50:J50"/>
    <mergeCell ref="A51:D51"/>
    <mergeCell ref="A56:J56"/>
    <mergeCell ref="D1:E1"/>
    <mergeCell ref="G1:J1"/>
    <mergeCell ref="A2:J2"/>
    <mergeCell ref="A4:J4"/>
    <mergeCell ref="A5:B5"/>
    <mergeCell ref="K50:M50"/>
    <mergeCell ref="A8:A9"/>
    <mergeCell ref="B8:B9"/>
    <mergeCell ref="C8:J8"/>
    <mergeCell ref="C3:I3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68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5"/>
  <sheetViews>
    <sheetView topLeftCell="C25" zoomScale="96" zoomScaleNormal="96" zoomScaleSheetLayoutView="76" workbookViewId="0">
      <selection activeCell="C31" sqref="C31"/>
    </sheetView>
  </sheetViews>
  <sheetFormatPr defaultRowHeight="12.75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726" t="s">
        <v>551</v>
      </c>
      <c r="M1" s="726"/>
      <c r="N1" s="105"/>
      <c r="O1" s="91"/>
      <c r="P1" s="91"/>
    </row>
    <row r="2" spans="1:26" ht="15.75">
      <c r="A2" s="787" t="s">
        <v>0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91"/>
      <c r="O2" s="91"/>
      <c r="P2" s="91"/>
    </row>
    <row r="3" spans="1:26" ht="20.25">
      <c r="A3" s="659" t="s">
        <v>753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91"/>
      <c r="O3" s="91"/>
      <c r="P3" s="91"/>
    </row>
    <row r="4" spans="1:26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26" ht="15.75">
      <c r="A5" s="660" t="s">
        <v>550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91"/>
      <c r="O5" s="91"/>
      <c r="P5" s="91"/>
    </row>
    <row r="6" spans="1:26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26">
      <c r="A7" s="600" t="s">
        <v>165</v>
      </c>
      <c r="B7" s="600"/>
      <c r="C7" s="31"/>
      <c r="D7" s="31"/>
      <c r="E7" s="3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26" ht="18">
      <c r="A8" s="94"/>
      <c r="B8" s="94"/>
      <c r="C8" s="94"/>
      <c r="D8" s="94"/>
      <c r="E8" s="94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26" ht="19.899999999999999" customHeight="1">
      <c r="A9" s="785" t="s">
        <v>2</v>
      </c>
      <c r="B9" s="785" t="s">
        <v>3</v>
      </c>
      <c r="C9" s="802" t="s">
        <v>122</v>
      </c>
      <c r="D9" s="802"/>
      <c r="E9" s="803"/>
      <c r="F9" s="801" t="s">
        <v>123</v>
      </c>
      <c r="G9" s="802"/>
      <c r="H9" s="802"/>
      <c r="I9" s="803"/>
      <c r="J9" s="801" t="s">
        <v>199</v>
      </c>
      <c r="K9" s="802"/>
      <c r="L9" s="802"/>
      <c r="M9" s="803"/>
      <c r="Y9" s="9"/>
      <c r="Z9" s="12"/>
    </row>
    <row r="10" spans="1:26" ht="45.75" customHeight="1">
      <c r="A10" s="785"/>
      <c r="B10" s="785"/>
      <c r="C10" s="146" t="s">
        <v>392</v>
      </c>
      <c r="D10" s="4" t="s">
        <v>389</v>
      </c>
      <c r="E10" s="146" t="s">
        <v>202</v>
      </c>
      <c r="F10" s="4" t="s">
        <v>387</v>
      </c>
      <c r="G10" s="146" t="s">
        <v>388</v>
      </c>
      <c r="H10" s="4" t="s">
        <v>389</v>
      </c>
      <c r="I10" s="146" t="s">
        <v>202</v>
      </c>
      <c r="J10" s="4" t="s">
        <v>391</v>
      </c>
      <c r="K10" s="146" t="s">
        <v>388</v>
      </c>
      <c r="L10" s="4" t="s">
        <v>389</v>
      </c>
      <c r="M10" s="5" t="s">
        <v>202</v>
      </c>
    </row>
    <row r="11" spans="1:26" s="14" customFormat="1">
      <c r="A11" s="357">
        <v>1</v>
      </c>
      <c r="B11" s="357">
        <v>2</v>
      </c>
      <c r="C11" s="357">
        <v>3</v>
      </c>
      <c r="D11" s="357">
        <v>4</v>
      </c>
      <c r="E11" s="357">
        <v>5</v>
      </c>
      <c r="F11" s="357">
        <v>6</v>
      </c>
      <c r="G11" s="357">
        <v>7</v>
      </c>
      <c r="H11" s="357">
        <v>8</v>
      </c>
      <c r="I11" s="357">
        <v>9</v>
      </c>
      <c r="J11" s="357">
        <v>10</v>
      </c>
      <c r="K11" s="357">
        <v>11</v>
      </c>
      <c r="L11" s="357">
        <v>12</v>
      </c>
      <c r="M11" s="357">
        <v>13</v>
      </c>
    </row>
    <row r="12" spans="1:26" ht="14.25">
      <c r="A12" s="98">
        <v>1</v>
      </c>
      <c r="B12" s="406" t="s">
        <v>905</v>
      </c>
      <c r="C12" s="98">
        <v>0</v>
      </c>
      <c r="D12" s="98">
        <v>0</v>
      </c>
      <c r="E12" s="98">
        <v>0</v>
      </c>
      <c r="F12" s="98">
        <v>1</v>
      </c>
      <c r="G12" s="98">
        <v>1</v>
      </c>
      <c r="H12" s="98">
        <v>108</v>
      </c>
      <c r="I12" s="98">
        <v>17625</v>
      </c>
      <c r="J12" s="98">
        <v>0</v>
      </c>
      <c r="K12" s="98">
        <v>0</v>
      </c>
      <c r="L12" s="98">
        <v>0</v>
      </c>
      <c r="M12" s="98">
        <v>0</v>
      </c>
    </row>
    <row r="13" spans="1:26" ht="14.25">
      <c r="A13" s="98">
        <v>2</v>
      </c>
      <c r="B13" s="406" t="s">
        <v>906</v>
      </c>
      <c r="C13" s="98">
        <v>10</v>
      </c>
      <c r="D13" s="98">
        <v>53</v>
      </c>
      <c r="E13" s="98">
        <v>3632</v>
      </c>
      <c r="F13" s="98">
        <v>1</v>
      </c>
      <c r="G13" s="98">
        <v>1</v>
      </c>
      <c r="H13" s="98">
        <v>402</v>
      </c>
      <c r="I13" s="98">
        <v>55702</v>
      </c>
      <c r="J13" s="98">
        <v>0</v>
      </c>
      <c r="K13" s="98">
        <v>0</v>
      </c>
      <c r="L13" s="98">
        <v>0</v>
      </c>
      <c r="M13" s="98">
        <v>0</v>
      </c>
    </row>
    <row r="14" spans="1:26" ht="14.25">
      <c r="A14" s="98">
        <v>3</v>
      </c>
      <c r="B14" s="406" t="s">
        <v>907</v>
      </c>
      <c r="C14" s="98">
        <v>7</v>
      </c>
      <c r="D14" s="98">
        <v>50</v>
      </c>
      <c r="E14" s="98">
        <v>4422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</row>
    <row r="15" spans="1:26" ht="14.25">
      <c r="A15" s="98">
        <v>4</v>
      </c>
      <c r="B15" s="406" t="s">
        <v>908</v>
      </c>
      <c r="C15" s="98">
        <v>48</v>
      </c>
      <c r="D15" s="98">
        <v>225</v>
      </c>
      <c r="E15" s="98">
        <v>21841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</row>
    <row r="16" spans="1:26" ht="14.25">
      <c r="A16" s="98">
        <v>5</v>
      </c>
      <c r="B16" s="406" t="s">
        <v>909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</row>
    <row r="17" spans="1:13" ht="14.25">
      <c r="A17" s="98">
        <v>6</v>
      </c>
      <c r="B17" s="406" t="s">
        <v>910</v>
      </c>
      <c r="C17" s="98">
        <v>27</v>
      </c>
      <c r="D17" s="98">
        <v>150</v>
      </c>
      <c r="E17" s="98">
        <v>17893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</row>
    <row r="18" spans="1:13" ht="14.25">
      <c r="A18" s="98">
        <v>7</v>
      </c>
      <c r="B18" s="406" t="s">
        <v>911</v>
      </c>
      <c r="C18" s="98">
        <v>0</v>
      </c>
      <c r="D18" s="98">
        <v>0</v>
      </c>
      <c r="E18" s="98">
        <v>0</v>
      </c>
      <c r="F18" s="98">
        <v>0</v>
      </c>
      <c r="G18" s="98">
        <v>1</v>
      </c>
      <c r="H18" s="98">
        <v>82</v>
      </c>
      <c r="I18" s="98">
        <v>12223</v>
      </c>
      <c r="J18" s="98">
        <v>0</v>
      </c>
      <c r="K18" s="98">
        <v>0</v>
      </c>
      <c r="L18" s="98">
        <v>0</v>
      </c>
      <c r="M18" s="98">
        <v>0</v>
      </c>
    </row>
    <row r="19" spans="1:13" ht="14.25">
      <c r="A19" s="98">
        <v>8</v>
      </c>
      <c r="B19" s="406" t="s">
        <v>912</v>
      </c>
      <c r="C19" s="98">
        <v>6</v>
      </c>
      <c r="D19" s="98">
        <v>47</v>
      </c>
      <c r="E19" s="98">
        <v>7887</v>
      </c>
      <c r="F19" s="98">
        <v>0</v>
      </c>
      <c r="G19" s="98">
        <v>1</v>
      </c>
      <c r="H19" s="98">
        <v>179</v>
      </c>
      <c r="I19" s="98">
        <v>18800</v>
      </c>
      <c r="J19" s="98">
        <v>0</v>
      </c>
      <c r="K19" s="98">
        <v>0</v>
      </c>
      <c r="L19" s="98">
        <v>0</v>
      </c>
      <c r="M19" s="98">
        <v>0</v>
      </c>
    </row>
    <row r="20" spans="1:13" ht="14.25">
      <c r="A20" s="98">
        <v>9</v>
      </c>
      <c r="B20" s="406" t="s">
        <v>913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</row>
    <row r="21" spans="1:13" ht="14.25">
      <c r="A21" s="98">
        <v>10</v>
      </c>
      <c r="B21" s="406" t="s">
        <v>914</v>
      </c>
      <c r="C21" s="98">
        <v>0</v>
      </c>
      <c r="D21" s="98">
        <v>0</v>
      </c>
      <c r="E21" s="98">
        <v>0</v>
      </c>
      <c r="F21" s="98">
        <v>0</v>
      </c>
      <c r="G21" s="98">
        <v>1</v>
      </c>
      <c r="H21" s="98">
        <v>95</v>
      </c>
      <c r="I21" s="98">
        <v>9300</v>
      </c>
      <c r="J21" s="98">
        <v>0</v>
      </c>
      <c r="K21" s="98">
        <v>0</v>
      </c>
      <c r="L21" s="98">
        <v>0</v>
      </c>
      <c r="M21" s="98">
        <v>0</v>
      </c>
    </row>
    <row r="22" spans="1:13" ht="14.25">
      <c r="A22" s="98">
        <v>11</v>
      </c>
      <c r="B22" s="406" t="s">
        <v>915</v>
      </c>
      <c r="C22" s="98">
        <v>58</v>
      </c>
      <c r="D22" s="98">
        <v>337</v>
      </c>
      <c r="E22" s="98">
        <v>46529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</row>
    <row r="23" spans="1:13" ht="14.25">
      <c r="A23" s="98">
        <v>12</v>
      </c>
      <c r="B23" s="406" t="s">
        <v>916</v>
      </c>
      <c r="C23" s="98">
        <v>3</v>
      </c>
      <c r="D23" s="98">
        <v>19</v>
      </c>
      <c r="E23" s="98">
        <v>1724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</row>
    <row r="24" spans="1:13" ht="14.25">
      <c r="A24" s="98">
        <v>13</v>
      </c>
      <c r="B24" s="406" t="s">
        <v>917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</row>
    <row r="25" spans="1:13" ht="14.25">
      <c r="A25" s="98">
        <v>14</v>
      </c>
      <c r="B25" s="406" t="s">
        <v>918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</row>
    <row r="26" spans="1:13" ht="14.25">
      <c r="A26" s="98">
        <v>15</v>
      </c>
      <c r="B26" s="406" t="s">
        <v>919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</row>
    <row r="27" spans="1:13" ht="14.25">
      <c r="A27" s="98">
        <v>16</v>
      </c>
      <c r="B27" s="406" t="s">
        <v>920</v>
      </c>
      <c r="C27" s="98">
        <v>28</v>
      </c>
      <c r="D27" s="98">
        <v>28</v>
      </c>
      <c r="E27" s="98">
        <v>2715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</row>
    <row r="28" spans="1:13" ht="14.25">
      <c r="A28" s="98">
        <v>17</v>
      </c>
      <c r="B28" s="406" t="s">
        <v>921</v>
      </c>
      <c r="C28" s="98">
        <v>0</v>
      </c>
      <c r="D28" s="98">
        <v>0</v>
      </c>
      <c r="E28" s="98">
        <v>0</v>
      </c>
      <c r="F28" s="98">
        <v>2</v>
      </c>
      <c r="G28" s="98">
        <v>2</v>
      </c>
      <c r="H28" s="98">
        <v>2012</v>
      </c>
      <c r="I28" s="98">
        <v>182573</v>
      </c>
      <c r="J28" s="98">
        <v>0</v>
      </c>
      <c r="K28" s="98">
        <v>0</v>
      </c>
      <c r="L28" s="98">
        <v>0</v>
      </c>
      <c r="M28" s="98">
        <v>0</v>
      </c>
    </row>
    <row r="29" spans="1:13" ht="14.25">
      <c r="A29" s="98">
        <v>18</v>
      </c>
      <c r="B29" s="406" t="s">
        <v>922</v>
      </c>
      <c r="C29" s="98">
        <v>2</v>
      </c>
      <c r="D29" s="98">
        <v>23</v>
      </c>
      <c r="E29" s="98">
        <v>1995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</row>
    <row r="30" spans="1:13" ht="14.25">
      <c r="A30" s="98">
        <v>19</v>
      </c>
      <c r="B30" s="406" t="s">
        <v>923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</row>
    <row r="31" spans="1:13" ht="14.25">
      <c r="A31" s="98">
        <v>20</v>
      </c>
      <c r="B31" s="406" t="s">
        <v>924</v>
      </c>
      <c r="C31" s="98">
        <v>1</v>
      </c>
      <c r="D31" s="98">
        <v>3</v>
      </c>
      <c r="E31" s="98">
        <v>497</v>
      </c>
      <c r="F31" s="98">
        <v>0</v>
      </c>
      <c r="G31" s="98">
        <v>1</v>
      </c>
      <c r="H31" s="98">
        <v>147</v>
      </c>
      <c r="I31" s="98">
        <v>15410</v>
      </c>
      <c r="J31" s="98">
        <v>0</v>
      </c>
      <c r="K31" s="98">
        <v>0</v>
      </c>
      <c r="L31" s="98">
        <v>0</v>
      </c>
      <c r="M31" s="98">
        <v>0</v>
      </c>
    </row>
    <row r="32" spans="1:13" ht="14.25">
      <c r="A32" s="98">
        <v>21</v>
      </c>
      <c r="B32" s="406" t="s">
        <v>925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/>
      <c r="I32" s="98"/>
      <c r="J32" s="98">
        <v>0</v>
      </c>
      <c r="K32" s="98">
        <v>0</v>
      </c>
      <c r="L32" s="98">
        <v>0</v>
      </c>
      <c r="M32" s="98">
        <v>0</v>
      </c>
    </row>
    <row r="33" spans="1:16" ht="14.25">
      <c r="A33" s="98">
        <v>22</v>
      </c>
      <c r="B33" s="406" t="s">
        <v>926</v>
      </c>
      <c r="C33" s="98">
        <v>5</v>
      </c>
      <c r="D33" s="98">
        <v>6</v>
      </c>
      <c r="E33" s="98">
        <v>336</v>
      </c>
      <c r="F33" s="98">
        <v>0</v>
      </c>
      <c r="G33" s="98">
        <v>2</v>
      </c>
      <c r="H33" s="98">
        <v>392</v>
      </c>
      <c r="I33" s="98">
        <v>47603</v>
      </c>
      <c r="J33" s="98">
        <v>0</v>
      </c>
      <c r="K33" s="98">
        <v>0</v>
      </c>
      <c r="L33" s="98">
        <v>0</v>
      </c>
      <c r="M33" s="98">
        <v>0</v>
      </c>
    </row>
    <row r="34" spans="1:16" ht="14.25">
      <c r="A34" s="98">
        <v>23</v>
      </c>
      <c r="B34" s="406" t="s">
        <v>927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</row>
    <row r="35" spans="1:16" ht="14.25">
      <c r="A35" s="98">
        <v>24</v>
      </c>
      <c r="B35" s="406" t="s">
        <v>928</v>
      </c>
      <c r="C35" s="98">
        <v>11</v>
      </c>
      <c r="D35" s="98">
        <v>69</v>
      </c>
      <c r="E35" s="98">
        <v>4376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</row>
    <row r="36" spans="1:16" ht="14.25">
      <c r="A36" s="98">
        <v>25</v>
      </c>
      <c r="B36" s="406" t="s">
        <v>929</v>
      </c>
      <c r="C36" s="98">
        <v>2</v>
      </c>
      <c r="D36" s="98">
        <v>15</v>
      </c>
      <c r="E36" s="98">
        <v>1648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</row>
    <row r="37" spans="1:16" ht="14.25">
      <c r="A37" s="98">
        <v>26</v>
      </c>
      <c r="B37" s="406" t="s">
        <v>930</v>
      </c>
      <c r="C37" s="98">
        <v>2</v>
      </c>
      <c r="D37" s="98">
        <v>5</v>
      </c>
      <c r="E37" s="98">
        <v>990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</row>
    <row r="38" spans="1:16" ht="14.25">
      <c r="A38" s="98">
        <v>27</v>
      </c>
      <c r="B38" s="406" t="s">
        <v>931</v>
      </c>
      <c r="C38" s="98">
        <v>6</v>
      </c>
      <c r="D38" s="98">
        <v>41</v>
      </c>
      <c r="E38" s="98">
        <v>3527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</row>
    <row r="39" spans="1:16" ht="14.25">
      <c r="A39" s="98">
        <v>28</v>
      </c>
      <c r="B39" s="406" t="s">
        <v>932</v>
      </c>
      <c r="C39" s="98">
        <v>0</v>
      </c>
      <c r="D39" s="98">
        <v>0</v>
      </c>
      <c r="E39" s="98">
        <v>0</v>
      </c>
      <c r="F39" s="98">
        <v>0</v>
      </c>
      <c r="G39" s="98">
        <v>1</v>
      </c>
      <c r="H39" s="98">
        <v>587</v>
      </c>
      <c r="I39" s="98">
        <v>48678</v>
      </c>
      <c r="J39" s="98">
        <v>0</v>
      </c>
      <c r="K39" s="98">
        <v>0</v>
      </c>
      <c r="L39" s="98">
        <v>0</v>
      </c>
      <c r="M39" s="98">
        <v>0</v>
      </c>
    </row>
    <row r="40" spans="1:16" ht="14.25">
      <c r="A40" s="98">
        <v>29</v>
      </c>
      <c r="B40" s="406" t="s">
        <v>933</v>
      </c>
      <c r="C40" s="98">
        <v>4</v>
      </c>
      <c r="D40" s="98">
        <v>21</v>
      </c>
      <c r="E40" s="98">
        <v>2532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</row>
    <row r="41" spans="1:16" ht="14.25">
      <c r="A41" s="98">
        <v>30</v>
      </c>
      <c r="B41" s="406" t="s">
        <v>934</v>
      </c>
      <c r="C41" s="98">
        <v>5</v>
      </c>
      <c r="D41" s="98">
        <v>51</v>
      </c>
      <c r="E41" s="98">
        <v>2479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</row>
    <row r="42" spans="1:16" ht="14.25">
      <c r="A42" s="98">
        <v>31</v>
      </c>
      <c r="B42" s="406" t="s">
        <v>935</v>
      </c>
      <c r="C42" s="98">
        <v>6</v>
      </c>
      <c r="D42" s="98">
        <v>31</v>
      </c>
      <c r="E42" s="98">
        <v>4484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</row>
    <row r="43" spans="1:16" ht="14.25">
      <c r="A43" s="98">
        <v>32</v>
      </c>
      <c r="B43" s="406" t="s">
        <v>936</v>
      </c>
      <c r="C43" s="98">
        <v>2</v>
      </c>
      <c r="D43" s="98">
        <v>18</v>
      </c>
      <c r="E43" s="98">
        <v>1430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</row>
    <row r="44" spans="1:16" ht="14.25">
      <c r="A44" s="98">
        <v>33</v>
      </c>
      <c r="B44" s="406" t="s">
        <v>937</v>
      </c>
      <c r="C44" s="98">
        <v>3</v>
      </c>
      <c r="D44" s="98">
        <v>12</v>
      </c>
      <c r="E44" s="98">
        <v>1289</v>
      </c>
      <c r="F44" s="98">
        <v>0</v>
      </c>
      <c r="G44" s="98">
        <v>1</v>
      </c>
      <c r="H44" s="98">
        <v>199</v>
      </c>
      <c r="I44" s="98">
        <v>22112</v>
      </c>
      <c r="J44" s="98">
        <v>0</v>
      </c>
      <c r="K44" s="98">
        <v>0</v>
      </c>
      <c r="L44" s="98">
        <v>0</v>
      </c>
      <c r="M44" s="98">
        <v>0</v>
      </c>
    </row>
    <row r="45" spans="1:16">
      <c r="A45" s="95" t="s">
        <v>19</v>
      </c>
      <c r="B45" s="95"/>
      <c r="C45" s="98">
        <f>SUM(C12:C44)</f>
        <v>236</v>
      </c>
      <c r="D45" s="98">
        <f t="shared" ref="D45:M45" si="0">SUM(D12:D44)</f>
        <v>1204</v>
      </c>
      <c r="E45" s="98">
        <f t="shared" si="0"/>
        <v>132226</v>
      </c>
      <c r="F45" s="98">
        <f t="shared" si="0"/>
        <v>4</v>
      </c>
      <c r="G45" s="98">
        <f t="shared" si="0"/>
        <v>12</v>
      </c>
      <c r="H45" s="98">
        <f t="shared" si="0"/>
        <v>4203</v>
      </c>
      <c r="I45" s="98">
        <f t="shared" si="0"/>
        <v>430026</v>
      </c>
      <c r="J45" s="98">
        <f t="shared" si="0"/>
        <v>0</v>
      </c>
      <c r="K45" s="98">
        <f t="shared" si="0"/>
        <v>0</v>
      </c>
      <c r="L45" s="98">
        <f t="shared" si="0"/>
        <v>0</v>
      </c>
      <c r="M45" s="98">
        <f t="shared" si="0"/>
        <v>0</v>
      </c>
    </row>
    <row r="46" spans="1:16">
      <c r="A46" s="100"/>
      <c r="B46" s="100"/>
      <c r="C46" s="100"/>
      <c r="D46" s="100"/>
      <c r="E46" s="100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6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6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50" spans="1:16">
      <c r="A50" s="788"/>
      <c r="B50" s="788"/>
      <c r="C50" s="788"/>
      <c r="D50" s="788"/>
      <c r="E50" s="788"/>
      <c r="F50" s="788"/>
      <c r="G50" s="788"/>
      <c r="H50" s="788"/>
      <c r="I50" s="788"/>
      <c r="J50" s="788"/>
      <c r="K50" s="788"/>
      <c r="L50" s="788"/>
      <c r="M50" s="108"/>
      <c r="N50" s="788"/>
      <c r="O50" s="788"/>
      <c r="P50" s="788"/>
    </row>
    <row r="51" spans="1:16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1:16" ht="15.75">
      <c r="A52" s="103" t="s">
        <v>12</v>
      </c>
      <c r="B52" s="103"/>
      <c r="C52" s="103"/>
      <c r="D52" s="103"/>
      <c r="E52" s="103"/>
      <c r="F52" s="103"/>
      <c r="G52" s="103"/>
      <c r="H52" s="103"/>
      <c r="I52" s="103"/>
      <c r="J52" s="103"/>
      <c r="K52" s="783" t="s">
        <v>13</v>
      </c>
      <c r="L52" s="783"/>
      <c r="M52" s="783"/>
      <c r="N52" s="144"/>
      <c r="O52" s="91"/>
      <c r="P52" s="91"/>
    </row>
    <row r="53" spans="1:16" ht="15.75">
      <c r="A53" s="641" t="s">
        <v>14</v>
      </c>
      <c r="B53" s="641"/>
      <c r="C53" s="641"/>
      <c r="D53" s="641"/>
      <c r="E53" s="641"/>
      <c r="F53" s="641"/>
      <c r="G53" s="641"/>
      <c r="H53" s="641"/>
      <c r="I53" s="641"/>
      <c r="J53" s="641"/>
      <c r="K53" s="641"/>
      <c r="L53" s="641"/>
      <c r="M53" s="641"/>
      <c r="N53" s="91"/>
      <c r="O53" s="91"/>
      <c r="P53" s="91"/>
    </row>
    <row r="54" spans="1:16" ht="15.6" customHeight="1">
      <c r="A54" s="641" t="s">
        <v>15</v>
      </c>
      <c r="B54" s="641"/>
      <c r="C54" s="641"/>
      <c r="D54" s="641"/>
      <c r="E54" s="641"/>
      <c r="F54" s="641"/>
      <c r="G54" s="641"/>
      <c r="H54" s="641"/>
      <c r="I54" s="641"/>
      <c r="J54" s="641"/>
      <c r="K54" s="641"/>
      <c r="L54" s="641"/>
      <c r="M54" s="641"/>
      <c r="N54" s="144"/>
      <c r="O54" s="91"/>
      <c r="P54" s="91"/>
    </row>
    <row r="55" spans="1:16">
      <c r="A55" s="91"/>
      <c r="B55" s="91"/>
      <c r="C55" s="91"/>
      <c r="D55" s="91"/>
      <c r="E55" s="91"/>
      <c r="F55" s="91"/>
      <c r="G55" s="91"/>
      <c r="L55" s="35" t="s">
        <v>86</v>
      </c>
      <c r="M55" s="35"/>
      <c r="N55" s="35"/>
      <c r="O55" s="35"/>
      <c r="P55" s="35"/>
    </row>
  </sheetData>
  <mergeCells count="15">
    <mergeCell ref="N50:P50"/>
    <mergeCell ref="C9:E9"/>
    <mergeCell ref="L1:M1"/>
    <mergeCell ref="A2:M2"/>
    <mergeCell ref="A3:M3"/>
    <mergeCell ref="A5:M5"/>
    <mergeCell ref="A7:B7"/>
    <mergeCell ref="K52:M52"/>
    <mergeCell ref="A53:M53"/>
    <mergeCell ref="A9:A10"/>
    <mergeCell ref="B9:B10"/>
    <mergeCell ref="A54:M54"/>
    <mergeCell ref="F9:I9"/>
    <mergeCell ref="J9:M9"/>
    <mergeCell ref="A50:L50"/>
  </mergeCells>
  <printOptions horizontalCentered="1"/>
  <pageMargins left="1.03" right="0.70866141732283472" top="0.23622047244094491" bottom="0" header="0.31496062992125984" footer="0.31496062992125984"/>
  <pageSetup paperSize="9" scale="6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9"/>
  <sheetViews>
    <sheetView topLeftCell="A19" zoomScaleSheetLayoutView="84" workbookViewId="0">
      <selection activeCell="C31" sqref="C31"/>
    </sheetView>
  </sheetViews>
  <sheetFormatPr defaultRowHeight="12.75"/>
  <cols>
    <col min="1" max="1" width="5.85546875" customWidth="1"/>
    <col min="2" max="2" width="12.2851562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5.7109375" customWidth="1"/>
    <col min="12" max="12" width="9.140625" hidden="1" customWidth="1"/>
  </cols>
  <sheetData>
    <row r="1" spans="1:12" ht="18">
      <c r="A1" s="681" t="s">
        <v>0</v>
      </c>
      <c r="B1" s="681"/>
      <c r="C1" s="681"/>
      <c r="D1" s="681"/>
      <c r="E1" s="681"/>
      <c r="F1" s="681"/>
      <c r="G1" s="681"/>
      <c r="H1" s="681"/>
      <c r="I1" s="681"/>
      <c r="J1" s="804" t="s">
        <v>530</v>
      </c>
      <c r="K1" s="804"/>
    </row>
    <row r="2" spans="1:12" ht="21">
      <c r="A2" s="682" t="s">
        <v>753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</row>
    <row r="3" spans="1:12" ht="1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2" ht="27" customHeight="1">
      <c r="A4" s="805" t="s">
        <v>708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</row>
    <row r="5" spans="1:12" ht="15">
      <c r="A5" s="215" t="s">
        <v>947</v>
      </c>
      <c r="B5" s="215"/>
      <c r="C5" s="215"/>
      <c r="D5" s="215"/>
      <c r="E5" s="215"/>
      <c r="F5" s="215"/>
      <c r="G5" s="215"/>
      <c r="H5" s="215"/>
      <c r="I5" s="214"/>
      <c r="J5" s="806" t="s">
        <v>961</v>
      </c>
      <c r="K5" s="806"/>
      <c r="L5" s="806"/>
    </row>
    <row r="6" spans="1:12" ht="27.75" customHeight="1">
      <c r="A6" s="747" t="s">
        <v>2</v>
      </c>
      <c r="B6" s="747" t="s">
        <v>3</v>
      </c>
      <c r="C6" s="747" t="s">
        <v>301</v>
      </c>
      <c r="D6" s="747" t="s">
        <v>302</v>
      </c>
      <c r="E6" s="747"/>
      <c r="F6" s="747"/>
      <c r="G6" s="747"/>
      <c r="H6" s="747"/>
      <c r="I6" s="748" t="s">
        <v>303</v>
      </c>
      <c r="J6" s="749"/>
      <c r="K6" s="750"/>
    </row>
    <row r="7" spans="1:12" ht="90" customHeight="1">
      <c r="A7" s="747"/>
      <c r="B7" s="747"/>
      <c r="C7" s="747"/>
      <c r="D7" s="248" t="s">
        <v>304</v>
      </c>
      <c r="E7" s="248" t="s">
        <v>202</v>
      </c>
      <c r="F7" s="248" t="s">
        <v>453</v>
      </c>
      <c r="G7" s="248" t="s">
        <v>305</v>
      </c>
      <c r="H7" s="248" t="s">
        <v>427</v>
      </c>
      <c r="I7" s="248" t="s">
        <v>306</v>
      </c>
      <c r="J7" s="248" t="s">
        <v>307</v>
      </c>
      <c r="K7" s="248" t="s">
        <v>308</v>
      </c>
    </row>
    <row r="8" spans="1:12" ht="15">
      <c r="A8" s="218" t="s">
        <v>264</v>
      </c>
      <c r="B8" s="218" t="s">
        <v>265</v>
      </c>
      <c r="C8" s="218" t="s">
        <v>266</v>
      </c>
      <c r="D8" s="218" t="s">
        <v>267</v>
      </c>
      <c r="E8" s="218" t="s">
        <v>268</v>
      </c>
      <c r="F8" s="218" t="s">
        <v>269</v>
      </c>
      <c r="G8" s="218" t="s">
        <v>270</v>
      </c>
      <c r="H8" s="218" t="s">
        <v>271</v>
      </c>
      <c r="I8" s="218" t="s">
        <v>290</v>
      </c>
      <c r="J8" s="218" t="s">
        <v>291</v>
      </c>
      <c r="K8" s="218" t="s">
        <v>292</v>
      </c>
    </row>
    <row r="9" spans="1:12" ht="14.25">
      <c r="A9" s="8">
        <v>1</v>
      </c>
      <c r="B9" s="406" t="s">
        <v>905</v>
      </c>
      <c r="C9" s="8">
        <v>1</v>
      </c>
      <c r="D9" s="8">
        <v>108</v>
      </c>
      <c r="E9" s="8">
        <v>17625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2" ht="14.25">
      <c r="A10" s="8">
        <v>2</v>
      </c>
      <c r="B10" s="406" t="s">
        <v>906</v>
      </c>
      <c r="C10" s="8">
        <v>1</v>
      </c>
      <c r="D10" s="8">
        <v>402</v>
      </c>
      <c r="E10" s="8">
        <v>55702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2" ht="14.25">
      <c r="A11" s="8">
        <v>3</v>
      </c>
      <c r="B11" s="406" t="s">
        <v>907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2" ht="14.25">
      <c r="A12" s="8">
        <v>4</v>
      </c>
      <c r="B12" s="406" t="s">
        <v>908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2" ht="14.25">
      <c r="A13" s="8">
        <v>5</v>
      </c>
      <c r="B13" s="406" t="s">
        <v>909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2" ht="14.25">
      <c r="A14" s="8">
        <v>6</v>
      </c>
      <c r="B14" s="406" t="s">
        <v>910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2" ht="14.25">
      <c r="A15" s="8">
        <v>7</v>
      </c>
      <c r="B15" s="406" t="s">
        <v>911</v>
      </c>
      <c r="C15" s="8">
        <v>1</v>
      </c>
      <c r="D15" s="8">
        <v>82</v>
      </c>
      <c r="E15" s="8">
        <v>12223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2" ht="14.25">
      <c r="A16" s="8">
        <v>8</v>
      </c>
      <c r="B16" s="406" t="s">
        <v>912</v>
      </c>
      <c r="C16" s="8">
        <v>1</v>
      </c>
      <c r="D16" s="8">
        <v>179</v>
      </c>
      <c r="E16" s="8">
        <v>18800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4.25">
      <c r="A17" s="8">
        <v>9</v>
      </c>
      <c r="B17" s="406" t="s">
        <v>913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4.25">
      <c r="A18" s="8">
        <v>10</v>
      </c>
      <c r="B18" s="406" t="s">
        <v>914</v>
      </c>
      <c r="C18" s="8">
        <v>1</v>
      </c>
      <c r="D18" s="8">
        <v>95</v>
      </c>
      <c r="E18" s="8">
        <v>9300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4.25">
      <c r="A19" s="8">
        <v>11</v>
      </c>
      <c r="B19" s="406" t="s">
        <v>915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4.25">
      <c r="A20" s="8">
        <v>12</v>
      </c>
      <c r="B20" s="406" t="s">
        <v>916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4.25">
      <c r="A21" s="8">
        <v>13</v>
      </c>
      <c r="B21" s="406" t="s">
        <v>917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4.25">
      <c r="A22" s="8">
        <v>14</v>
      </c>
      <c r="B22" s="406" t="s">
        <v>918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4.25">
      <c r="A23" s="8">
        <v>15</v>
      </c>
      <c r="B23" s="406" t="s">
        <v>919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4.25">
      <c r="A24" s="8">
        <v>16</v>
      </c>
      <c r="B24" s="406" t="s">
        <v>920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4.25">
      <c r="A25" s="8">
        <v>17</v>
      </c>
      <c r="B25" s="406" t="s">
        <v>921</v>
      </c>
      <c r="C25" s="8">
        <v>2</v>
      </c>
      <c r="D25" s="8">
        <v>2012</v>
      </c>
      <c r="E25" s="8">
        <v>182573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4.25">
      <c r="A26" s="8">
        <v>18</v>
      </c>
      <c r="B26" s="406" t="s">
        <v>922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4.25">
      <c r="A27" s="8">
        <v>19</v>
      </c>
      <c r="B27" s="406" t="s">
        <v>923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4.25">
      <c r="A28" s="8">
        <v>20</v>
      </c>
      <c r="B28" s="406" t="s">
        <v>924</v>
      </c>
      <c r="C28" s="8">
        <v>1</v>
      </c>
      <c r="D28" s="8">
        <v>147</v>
      </c>
      <c r="E28" s="8">
        <v>15410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4.25">
      <c r="A29" s="8">
        <v>21</v>
      </c>
      <c r="B29" s="406" t="s">
        <v>925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4.25">
      <c r="A30" s="8">
        <v>22</v>
      </c>
      <c r="B30" s="406" t="s">
        <v>926</v>
      </c>
      <c r="C30" s="8">
        <v>2</v>
      </c>
      <c r="D30" s="8">
        <v>392</v>
      </c>
      <c r="E30" s="8">
        <v>47603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4.25">
      <c r="A31" s="8">
        <v>23</v>
      </c>
      <c r="B31" s="406" t="s">
        <v>927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4.25">
      <c r="A32" s="8">
        <v>24</v>
      </c>
      <c r="B32" s="406" t="s">
        <v>928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2" ht="14.25">
      <c r="A33" s="8">
        <v>25</v>
      </c>
      <c r="B33" s="406" t="s">
        <v>929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2" ht="14.25">
      <c r="A34" s="8">
        <v>26</v>
      </c>
      <c r="B34" s="406" t="s">
        <v>930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2" ht="14.25">
      <c r="A35" s="8">
        <v>27</v>
      </c>
      <c r="B35" s="406" t="s">
        <v>931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2" ht="14.25">
      <c r="A36" s="8">
        <v>28</v>
      </c>
      <c r="B36" s="406" t="s">
        <v>932</v>
      </c>
      <c r="C36" s="8">
        <v>1</v>
      </c>
      <c r="D36" s="8">
        <v>587</v>
      </c>
      <c r="E36" s="8">
        <v>48678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2" ht="14.25">
      <c r="A37" s="8">
        <v>29</v>
      </c>
      <c r="B37" s="406" t="s">
        <v>933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2" ht="14.25">
      <c r="A38" s="8">
        <v>30</v>
      </c>
      <c r="B38" s="406" t="s">
        <v>934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2" ht="14.25">
      <c r="A39" s="8">
        <v>31</v>
      </c>
      <c r="B39" s="406" t="s">
        <v>935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2" ht="14.25">
      <c r="A40" s="8">
        <v>32</v>
      </c>
      <c r="B40" s="406" t="s">
        <v>936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2" ht="14.25">
      <c r="A41" s="8">
        <v>33</v>
      </c>
      <c r="B41" s="406" t="s">
        <v>937</v>
      </c>
      <c r="C41" s="8">
        <v>1</v>
      </c>
      <c r="D41" s="8">
        <v>199</v>
      </c>
      <c r="E41" s="8">
        <v>22112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2">
      <c r="A42" s="29" t="s">
        <v>19</v>
      </c>
      <c r="B42" s="9"/>
      <c r="C42" s="8">
        <f>SUM(C9:C41)</f>
        <v>12</v>
      </c>
      <c r="D42" s="8">
        <f t="shared" ref="D42:L42" si="0">SUM(D9:D41)</f>
        <v>4203</v>
      </c>
      <c r="E42" s="8">
        <f t="shared" si="0"/>
        <v>430026</v>
      </c>
      <c r="F42" s="8">
        <f t="shared" si="0"/>
        <v>0</v>
      </c>
      <c r="G42" s="8">
        <f t="shared" si="0"/>
        <v>0</v>
      </c>
      <c r="H42" s="8">
        <f t="shared" si="0"/>
        <v>0</v>
      </c>
      <c r="I42" s="8">
        <f t="shared" si="0"/>
        <v>0</v>
      </c>
      <c r="J42" s="8">
        <f t="shared" si="0"/>
        <v>0</v>
      </c>
      <c r="K42" s="8">
        <f t="shared" si="0"/>
        <v>0</v>
      </c>
      <c r="L42" s="8">
        <f t="shared" si="0"/>
        <v>0</v>
      </c>
    </row>
    <row r="44" spans="1:12">
      <c r="A44" s="14" t="s">
        <v>454</v>
      </c>
    </row>
    <row r="46" spans="1:12">
      <c r="A46" s="220"/>
      <c r="B46" s="220"/>
      <c r="C46" s="220"/>
      <c r="D46" s="220"/>
      <c r="I46" s="679" t="s">
        <v>13</v>
      </c>
      <c r="J46" s="679"/>
      <c r="K46" s="679"/>
    </row>
    <row r="47" spans="1:12" ht="15" customHeight="1">
      <c r="A47" s="220"/>
      <c r="B47" s="220"/>
      <c r="C47" s="220"/>
      <c r="D47" s="220"/>
      <c r="I47" s="679" t="s">
        <v>14</v>
      </c>
      <c r="J47" s="679"/>
      <c r="K47" s="679"/>
      <c r="L47" s="235"/>
    </row>
    <row r="48" spans="1:12" ht="15" customHeight="1">
      <c r="A48" s="220"/>
      <c r="B48" s="220"/>
      <c r="C48" s="220"/>
      <c r="D48" s="220"/>
      <c r="I48" s="679" t="s">
        <v>89</v>
      </c>
      <c r="J48" s="679"/>
      <c r="K48" s="679"/>
      <c r="L48" s="235"/>
    </row>
    <row r="49" spans="1:11">
      <c r="A49" s="220" t="s">
        <v>12</v>
      </c>
      <c r="C49" s="220"/>
      <c r="D49" s="220"/>
      <c r="I49" s="680" t="s">
        <v>86</v>
      </c>
      <c r="J49" s="680"/>
      <c r="K49" s="225"/>
    </row>
  </sheetData>
  <mergeCells count="14">
    <mergeCell ref="I48:K48"/>
    <mergeCell ref="I49:J49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I46:K46"/>
    <mergeCell ref="I47:K47"/>
  </mergeCells>
  <printOptions horizontalCentered="1"/>
  <pageMargins left="1.03" right="0.70866141732283472" top="0.23622047244094491" bottom="0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W40"/>
  <sheetViews>
    <sheetView zoomScale="118" zoomScaleNormal="118" zoomScaleSheetLayoutView="86" workbookViewId="0">
      <selection activeCell="E36" sqref="E36:N40"/>
    </sheetView>
  </sheetViews>
  <sheetFormatPr defaultRowHeight="12.75"/>
  <cols>
    <col min="1" max="1" width="4.85546875" customWidth="1"/>
    <col min="2" max="2" width="19.5703125" customWidth="1"/>
    <col min="3" max="3" width="8.7109375" customWidth="1"/>
    <col min="4" max="4" width="9.85546875" customWidth="1"/>
    <col min="5" max="5" width="9" customWidth="1"/>
    <col min="6" max="6" width="9.85546875" customWidth="1"/>
    <col min="7" max="7" width="11.140625" customWidth="1"/>
    <col min="8" max="8" width="9.140625" customWidth="1"/>
    <col min="9" max="9" width="9" customWidth="1"/>
    <col min="10" max="10" width="9.7109375" customWidth="1"/>
    <col min="11" max="11" width="10.42578125" customWidth="1"/>
    <col min="12" max="12" width="12.140625" customWidth="1"/>
    <col min="13" max="13" width="11.28515625" customWidth="1"/>
    <col min="14" max="14" width="9.42578125" customWidth="1"/>
    <col min="15" max="15" width="9.5703125" customWidth="1"/>
    <col min="16" max="16" width="9.42578125" customWidth="1"/>
    <col min="17" max="17" width="10.28515625" customWidth="1"/>
    <col min="18" max="18" width="11.140625" customWidth="1"/>
    <col min="19" max="19" width="10.5703125" customWidth="1"/>
    <col min="20" max="20" width="9.85546875" customWidth="1"/>
    <col min="21" max="21" width="8.7109375" customWidth="1"/>
    <col min="22" max="22" width="9.7109375" customWidth="1"/>
    <col min="24" max="24" width="11.140625" customWidth="1"/>
    <col min="25" max="25" width="8.28515625" customWidth="1"/>
    <col min="26" max="26" width="9.7109375" customWidth="1"/>
    <col min="27" max="29" width="10.140625" customWidth="1"/>
    <col min="30" max="30" width="9.5703125" customWidth="1"/>
    <col min="31" max="31" width="10.28515625" customWidth="1"/>
    <col min="32" max="33" width="7.85546875" customWidth="1"/>
    <col min="34" max="34" width="15.7109375" customWidth="1"/>
  </cols>
  <sheetData>
    <row r="2" spans="1:257">
      <c r="G2" s="601"/>
      <c r="H2" s="601"/>
      <c r="I2" s="601"/>
      <c r="J2" s="601"/>
      <c r="K2" s="601"/>
      <c r="L2" s="601"/>
      <c r="M2" s="601"/>
      <c r="N2" s="601"/>
      <c r="O2" s="601"/>
      <c r="P2" s="1"/>
      <c r="Q2" s="1"/>
      <c r="R2" s="1"/>
      <c r="T2" s="47" t="s">
        <v>61</v>
      </c>
    </row>
    <row r="3" spans="1:257" ht="15">
      <c r="A3" s="565" t="s">
        <v>59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</row>
    <row r="4" spans="1:257" ht="15" customHeight="1">
      <c r="A4" s="597" t="s">
        <v>753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</row>
    <row r="5" spans="1:257" ht="9" customHeight="1"/>
    <row r="6" spans="1:257" ht="15">
      <c r="A6" s="631" t="s">
        <v>803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</row>
    <row r="7" spans="1:257" ht="1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57" ht="15.75">
      <c r="A8" s="600" t="s">
        <v>947</v>
      </c>
      <c r="B8" s="600"/>
      <c r="C8" s="600"/>
      <c r="D8" s="31"/>
      <c r="E8" s="31"/>
      <c r="F8" s="3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57" ht="2.25" customHeight="1"/>
    <row r="10" spans="1:257" ht="15" hidden="1" customHeight="1">
      <c r="U10" s="626" t="s">
        <v>465</v>
      </c>
      <c r="V10" s="626"/>
      <c r="W10" s="15"/>
      <c r="X10" s="15"/>
      <c r="Y10" s="15"/>
      <c r="Z10" s="388"/>
      <c r="AA10" s="388"/>
      <c r="AB10" s="388"/>
      <c r="AC10" s="388"/>
      <c r="AD10" s="15"/>
      <c r="AE10" s="388"/>
      <c r="AF10" s="388"/>
      <c r="AG10" s="388"/>
      <c r="AH10" s="388"/>
      <c r="AI10" s="388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</row>
    <row r="11" spans="1:257" ht="12.75" customHeight="1">
      <c r="A11" s="632" t="s">
        <v>2</v>
      </c>
      <c r="B11" s="632" t="s">
        <v>113</v>
      </c>
      <c r="C11" s="605" t="s">
        <v>157</v>
      </c>
      <c r="D11" s="606"/>
      <c r="E11" s="606"/>
      <c r="F11" s="607"/>
      <c r="G11" s="634" t="s">
        <v>945</v>
      </c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6"/>
      <c r="S11" s="627" t="s">
        <v>248</v>
      </c>
      <c r="T11" s="628"/>
      <c r="U11" s="628"/>
      <c r="V11" s="628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</row>
    <row r="12" spans="1:257">
      <c r="A12" s="633"/>
      <c r="B12" s="633"/>
      <c r="C12" s="608"/>
      <c r="D12" s="609"/>
      <c r="E12" s="609"/>
      <c r="F12" s="610"/>
      <c r="G12" s="575" t="s">
        <v>178</v>
      </c>
      <c r="H12" s="604"/>
      <c r="I12" s="604"/>
      <c r="J12" s="576"/>
      <c r="K12" s="575" t="s">
        <v>179</v>
      </c>
      <c r="L12" s="604"/>
      <c r="M12" s="604"/>
      <c r="N12" s="576"/>
      <c r="O12" s="577" t="s">
        <v>19</v>
      </c>
      <c r="P12" s="577"/>
      <c r="Q12" s="577"/>
      <c r="R12" s="577"/>
      <c r="S12" s="629"/>
      <c r="T12" s="630"/>
      <c r="U12" s="630"/>
      <c r="V12" s="630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</row>
    <row r="13" spans="1:257" ht="38.25">
      <c r="A13" s="176"/>
      <c r="B13" s="176"/>
      <c r="C13" s="175" t="s">
        <v>249</v>
      </c>
      <c r="D13" s="175" t="s">
        <v>250</v>
      </c>
      <c r="E13" s="175" t="s">
        <v>251</v>
      </c>
      <c r="F13" s="175" t="s">
        <v>93</v>
      </c>
      <c r="G13" s="175" t="s">
        <v>249</v>
      </c>
      <c r="H13" s="175" t="s">
        <v>250</v>
      </c>
      <c r="I13" s="175" t="s">
        <v>251</v>
      </c>
      <c r="J13" s="175" t="s">
        <v>19</v>
      </c>
      <c r="K13" s="175" t="s">
        <v>249</v>
      </c>
      <c r="L13" s="175" t="s">
        <v>250</v>
      </c>
      <c r="M13" s="175" t="s">
        <v>251</v>
      </c>
      <c r="N13" s="175" t="s">
        <v>93</v>
      </c>
      <c r="O13" s="175" t="s">
        <v>249</v>
      </c>
      <c r="P13" s="175" t="s">
        <v>250</v>
      </c>
      <c r="Q13" s="175" t="s">
        <v>251</v>
      </c>
      <c r="R13" s="175" t="s">
        <v>19</v>
      </c>
      <c r="S13" s="5" t="s">
        <v>461</v>
      </c>
      <c r="T13" s="5" t="s">
        <v>462</v>
      </c>
      <c r="U13" s="5" t="s">
        <v>463</v>
      </c>
      <c r="V13" s="277" t="s">
        <v>464</v>
      </c>
      <c r="W13" s="14"/>
      <c r="X13" s="14"/>
      <c r="Y13" s="625" t="s">
        <v>950</v>
      </c>
      <c r="Z13" s="625"/>
      <c r="AA13" s="625"/>
      <c r="AB13" s="625"/>
      <c r="AC13" s="625"/>
      <c r="AD13" s="625" t="s">
        <v>951</v>
      </c>
      <c r="AE13" s="625"/>
      <c r="AF13" s="625"/>
      <c r="AG13" s="625"/>
      <c r="AH13" s="625"/>
      <c r="AI13" s="625"/>
      <c r="AJ13" s="625" t="s">
        <v>952</v>
      </c>
      <c r="AK13" s="625"/>
      <c r="AL13" s="625"/>
      <c r="AM13" s="625"/>
      <c r="AN13" s="625"/>
      <c r="AO13" s="625"/>
      <c r="AP13" s="625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</row>
    <row r="14" spans="1:257" ht="25.5">
      <c r="A14" s="156">
        <v>1</v>
      </c>
      <c r="B14" s="177">
        <v>2</v>
      </c>
      <c r="C14" s="156">
        <v>3</v>
      </c>
      <c r="D14" s="156">
        <v>4</v>
      </c>
      <c r="E14" s="177">
        <v>5</v>
      </c>
      <c r="F14" s="156">
        <v>6</v>
      </c>
      <c r="G14" s="156">
        <v>7</v>
      </c>
      <c r="H14" s="177">
        <v>8</v>
      </c>
      <c r="I14" s="156">
        <v>9</v>
      </c>
      <c r="J14" s="156">
        <v>10</v>
      </c>
      <c r="K14" s="177">
        <v>11</v>
      </c>
      <c r="L14" s="156">
        <v>12</v>
      </c>
      <c r="M14" s="156">
        <v>13</v>
      </c>
      <c r="N14" s="177">
        <v>14</v>
      </c>
      <c r="O14" s="156">
        <v>15</v>
      </c>
      <c r="P14" s="156">
        <v>16</v>
      </c>
      <c r="Q14" s="177">
        <v>17</v>
      </c>
      <c r="R14" s="156">
        <v>18</v>
      </c>
      <c r="S14" s="156">
        <v>19</v>
      </c>
      <c r="T14" s="177">
        <v>20</v>
      </c>
      <c r="U14" s="156">
        <v>21</v>
      </c>
      <c r="V14" s="156">
        <v>22</v>
      </c>
      <c r="W14" s="178" t="s">
        <v>953</v>
      </c>
      <c r="X14" s="178">
        <v>434.3</v>
      </c>
      <c r="Y14" s="70">
        <v>514.73</v>
      </c>
      <c r="Z14" s="70">
        <v>67.33</v>
      </c>
      <c r="AA14" s="70">
        <v>772.36</v>
      </c>
      <c r="AB14" s="70">
        <f>X14+Y14+Z14+AA14</f>
        <v>1788.72</v>
      </c>
      <c r="AC14" s="70"/>
      <c r="AD14" s="70">
        <v>135.26</v>
      </c>
      <c r="AE14" s="70">
        <v>160.31</v>
      </c>
      <c r="AF14" s="70">
        <v>20.97</v>
      </c>
      <c r="AG14" s="70">
        <v>240.55</v>
      </c>
      <c r="AH14" s="70">
        <f>AG14+AF14+AE14+AD14</f>
        <v>557.08999999999992</v>
      </c>
      <c r="AI14" s="70"/>
      <c r="AJ14" s="70">
        <v>103.04</v>
      </c>
      <c r="AK14" s="70">
        <v>122.12</v>
      </c>
      <c r="AL14" s="70">
        <v>15.97</v>
      </c>
      <c r="AM14" s="70">
        <v>183.25</v>
      </c>
      <c r="AN14" s="70">
        <f>AM14+AL14+AK14+AJ14</f>
        <v>424.38000000000005</v>
      </c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</row>
    <row r="15" spans="1:257" ht="25.5">
      <c r="A15" s="17"/>
      <c r="B15" s="179" t="s">
        <v>236</v>
      </c>
      <c r="C15" s="17"/>
      <c r="D15" s="17"/>
      <c r="E15" s="17"/>
      <c r="F15" s="274"/>
      <c r="G15" s="8"/>
      <c r="H15" s="8"/>
      <c r="I15" s="8"/>
      <c r="J15" s="274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385" t="s">
        <v>954</v>
      </c>
      <c r="X15" s="132">
        <v>4925.45</v>
      </c>
      <c r="Y15" s="15">
        <v>7497.05</v>
      </c>
      <c r="Z15" s="388">
        <v>786.79</v>
      </c>
      <c r="AA15" s="385">
        <v>9289.09</v>
      </c>
      <c r="AB15" s="70">
        <f>X15+Y15+Z15+AA15</f>
        <v>22498.38</v>
      </c>
      <c r="AC15" s="388"/>
      <c r="AD15" s="15">
        <v>1534</v>
      </c>
      <c r="AE15" s="388">
        <v>2334.92</v>
      </c>
      <c r="AF15" s="388">
        <v>245.04</v>
      </c>
      <c r="AG15" s="388">
        <v>2893.03</v>
      </c>
      <c r="AH15" s="70">
        <f>AG15+AF15+AE15+AD15</f>
        <v>7006.99</v>
      </c>
      <c r="AI15" s="388"/>
      <c r="AJ15" s="15">
        <v>1168.6199999999999</v>
      </c>
      <c r="AK15" s="15">
        <v>1778.77</v>
      </c>
      <c r="AL15" s="15">
        <v>186.67</v>
      </c>
      <c r="AM15" s="388">
        <v>2203.9499999999998</v>
      </c>
      <c r="AN15" s="70">
        <f>AM15+AL15+AK15+AJ15</f>
        <v>5338.0099999999993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</row>
    <row r="16" spans="1:257">
      <c r="A16" s="3">
        <v>1</v>
      </c>
      <c r="B16" s="179" t="s">
        <v>184</v>
      </c>
      <c r="C16" s="17">
        <v>1781.39</v>
      </c>
      <c r="D16" s="17">
        <v>731.64</v>
      </c>
      <c r="E16" s="17">
        <v>668.02</v>
      </c>
      <c r="F16" s="274">
        <f>E16+D16+C16</f>
        <v>3181.05</v>
      </c>
      <c r="G16" s="8">
        <v>1788.72</v>
      </c>
      <c r="H16" s="8">
        <v>557.09</v>
      </c>
      <c r="I16" s="8">
        <v>424.38</v>
      </c>
      <c r="J16" s="274">
        <f t="shared" ref="J16:J21" si="0">I16+H16+G16</f>
        <v>2770.19</v>
      </c>
      <c r="K16" s="408">
        <v>0</v>
      </c>
      <c r="L16" s="408">
        <v>0</v>
      </c>
      <c r="M16" s="408">
        <v>0</v>
      </c>
      <c r="N16" s="409">
        <v>0</v>
      </c>
      <c r="O16" s="409">
        <f t="shared" ref="O16:Q21" si="1">G16+K16</f>
        <v>1788.72</v>
      </c>
      <c r="P16" s="409">
        <f t="shared" si="1"/>
        <v>557.09</v>
      </c>
      <c r="Q16" s="409">
        <f t="shared" si="1"/>
        <v>424.38</v>
      </c>
      <c r="R16" s="409">
        <f t="shared" ref="R16:R21" si="2">Q16+P16+O16</f>
        <v>2770.19</v>
      </c>
      <c r="S16" s="409">
        <f t="shared" ref="S16:U21" si="3">C16-O16</f>
        <v>-7.3299999999999272</v>
      </c>
      <c r="T16" s="407">
        <f t="shared" si="3"/>
        <v>174.54999999999995</v>
      </c>
      <c r="U16" s="407">
        <f t="shared" si="3"/>
        <v>243.64</v>
      </c>
      <c r="V16" s="407">
        <f t="shared" ref="V16:V21" si="4">S16+T16+U16</f>
        <v>410.86</v>
      </c>
      <c r="W16" s="385" t="s">
        <v>955</v>
      </c>
      <c r="X16" s="132">
        <v>989.77</v>
      </c>
      <c r="Y16" s="15">
        <v>1517.5</v>
      </c>
      <c r="Z16" s="388">
        <v>124.82</v>
      </c>
      <c r="AA16" s="385">
        <v>1703.44</v>
      </c>
      <c r="AB16" s="70">
        <f>X16+Y16+Z16+AA16</f>
        <v>4335.5300000000007</v>
      </c>
      <c r="AC16" s="388"/>
      <c r="AD16" s="15">
        <v>308.26</v>
      </c>
      <c r="AE16" s="388">
        <v>472.61</v>
      </c>
      <c r="AF16" s="388">
        <v>38.880000000000003</v>
      </c>
      <c r="AG16" s="388">
        <v>530.53</v>
      </c>
      <c r="AH16" s="70">
        <f>AG16+AF16+AE16+AD16</f>
        <v>1350.28</v>
      </c>
      <c r="AI16" s="388"/>
      <c r="AJ16" s="15">
        <v>234.84</v>
      </c>
      <c r="AK16" s="15">
        <v>360.05</v>
      </c>
      <c r="AL16" s="15">
        <v>29.61</v>
      </c>
      <c r="AM16" s="388">
        <v>404.16</v>
      </c>
      <c r="AN16" s="70">
        <f>AM16+AL16+AK16+AJ16</f>
        <v>1028.6600000000001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</row>
    <row r="17" spans="1:40">
      <c r="A17" s="3">
        <v>2</v>
      </c>
      <c r="B17" s="180" t="s">
        <v>129</v>
      </c>
      <c r="C17" s="9">
        <v>34276.362400000005</v>
      </c>
      <c r="D17" s="9">
        <v>14077.7917</v>
      </c>
      <c r="E17" s="9">
        <v>12853.635900000001</v>
      </c>
      <c r="F17" s="274">
        <f>E17+D17+C17</f>
        <v>61207.790000000008</v>
      </c>
      <c r="G17" s="9">
        <v>22498.38</v>
      </c>
      <c r="H17" s="9">
        <v>7006.99</v>
      </c>
      <c r="I17" s="9">
        <v>5338.01</v>
      </c>
      <c r="J17" s="274">
        <f t="shared" si="0"/>
        <v>34843.380000000005</v>
      </c>
      <c r="K17" s="8">
        <v>14511.23</v>
      </c>
      <c r="L17" s="8">
        <v>5079.67</v>
      </c>
      <c r="M17" s="8">
        <v>3301.28</v>
      </c>
      <c r="N17" s="9">
        <f>K17+L17+M17</f>
        <v>22892.18</v>
      </c>
      <c r="O17" s="409">
        <f t="shared" si="1"/>
        <v>37009.61</v>
      </c>
      <c r="P17" s="409">
        <f t="shared" si="1"/>
        <v>12086.66</v>
      </c>
      <c r="Q17" s="409">
        <f t="shared" si="1"/>
        <v>8639.2900000000009</v>
      </c>
      <c r="R17" s="409">
        <f t="shared" si="2"/>
        <v>57735.56</v>
      </c>
      <c r="S17" s="409">
        <f t="shared" si="3"/>
        <v>-2733.2475999999951</v>
      </c>
      <c r="T17" s="407">
        <f t="shared" si="3"/>
        <v>1991.1316999999999</v>
      </c>
      <c r="U17" s="407">
        <f t="shared" si="3"/>
        <v>4214.3459000000003</v>
      </c>
      <c r="V17" s="407">
        <f t="shared" si="4"/>
        <v>3472.230000000005</v>
      </c>
      <c r="W17" s="388" t="s">
        <v>956</v>
      </c>
      <c r="X17">
        <v>116.84</v>
      </c>
      <c r="Y17">
        <v>363.97</v>
      </c>
      <c r="Z17">
        <v>27.62</v>
      </c>
      <c r="AA17">
        <v>331.27</v>
      </c>
      <c r="AB17" s="70">
        <f>X17+Y17+Z17+AA17</f>
        <v>839.7</v>
      </c>
      <c r="AD17">
        <v>36.39</v>
      </c>
      <c r="AE17">
        <v>113.36</v>
      </c>
      <c r="AF17">
        <v>8.6</v>
      </c>
      <c r="AG17">
        <v>103.17</v>
      </c>
      <c r="AH17" s="70">
        <f>AG17+AF17+AE17+AD17</f>
        <v>261.52</v>
      </c>
      <c r="AJ17">
        <v>27.72</v>
      </c>
      <c r="AK17">
        <v>86.35</v>
      </c>
      <c r="AL17">
        <v>6.55</v>
      </c>
      <c r="AM17">
        <v>78.599999999999994</v>
      </c>
      <c r="AN17" s="70">
        <f>AM17+AL17+AK17+AJ17</f>
        <v>199.22</v>
      </c>
    </row>
    <row r="18" spans="1:40" ht="25.5">
      <c r="A18" s="3">
        <v>3</v>
      </c>
      <c r="B18" s="179" t="s">
        <v>130</v>
      </c>
      <c r="C18" s="9">
        <v>1161.7759999999998</v>
      </c>
      <c r="D18" s="9">
        <v>477.15799999999996</v>
      </c>
      <c r="E18" s="9">
        <v>435.666</v>
      </c>
      <c r="F18" s="274">
        <f>E18+D18+C18</f>
        <v>2074.6</v>
      </c>
      <c r="G18" s="9">
        <v>1048.78</v>
      </c>
      <c r="H18" s="9">
        <v>326.64</v>
      </c>
      <c r="I18" s="9">
        <v>248.86</v>
      </c>
      <c r="J18" s="274">
        <f t="shared" si="0"/>
        <v>1624.28</v>
      </c>
      <c r="K18" s="407">
        <v>0</v>
      </c>
      <c r="L18" s="407">
        <v>0</v>
      </c>
      <c r="M18" s="407">
        <v>0</v>
      </c>
      <c r="N18" s="407">
        <v>0</v>
      </c>
      <c r="O18" s="409">
        <f t="shared" si="1"/>
        <v>1048.78</v>
      </c>
      <c r="P18" s="409">
        <f t="shared" si="1"/>
        <v>326.64</v>
      </c>
      <c r="Q18" s="409">
        <f t="shared" si="1"/>
        <v>248.86</v>
      </c>
      <c r="R18" s="409">
        <f t="shared" si="2"/>
        <v>1624.28</v>
      </c>
      <c r="S18" s="409">
        <f t="shared" si="3"/>
        <v>112.99599999999987</v>
      </c>
      <c r="T18" s="407">
        <f t="shared" si="3"/>
        <v>150.51799999999997</v>
      </c>
      <c r="U18" s="407">
        <f t="shared" si="3"/>
        <v>186.80599999999998</v>
      </c>
      <c r="V18" s="407">
        <f t="shared" si="4"/>
        <v>450.31999999999982</v>
      </c>
      <c r="X18">
        <f>X17+X16+X15+X14</f>
        <v>6466.36</v>
      </c>
      <c r="Y18">
        <f t="shared" ref="Y18:AN18" si="5">Y17+Y16+Y15+Y14</f>
        <v>9893.25</v>
      </c>
      <c r="Z18">
        <f t="shared" si="5"/>
        <v>1006.5600000000001</v>
      </c>
      <c r="AA18">
        <f t="shared" si="5"/>
        <v>12096.16</v>
      </c>
      <c r="AB18">
        <f t="shared" si="5"/>
        <v>29462.33</v>
      </c>
      <c r="AC18">
        <f t="shared" si="5"/>
        <v>0</v>
      </c>
      <c r="AD18">
        <f t="shared" si="5"/>
        <v>2013.91</v>
      </c>
      <c r="AE18">
        <f t="shared" si="5"/>
        <v>3081.2000000000003</v>
      </c>
      <c r="AF18">
        <f t="shared" si="5"/>
        <v>313.49</v>
      </c>
      <c r="AG18">
        <f t="shared" si="5"/>
        <v>3767.28</v>
      </c>
      <c r="AH18">
        <f t="shared" si="5"/>
        <v>9175.8799999999992</v>
      </c>
      <c r="AI18">
        <f t="shared" si="5"/>
        <v>0</v>
      </c>
      <c r="AJ18">
        <f t="shared" si="5"/>
        <v>1534.2199999999998</v>
      </c>
      <c r="AK18">
        <f t="shared" si="5"/>
        <v>2347.29</v>
      </c>
      <c r="AL18">
        <f t="shared" si="5"/>
        <v>238.79999999999998</v>
      </c>
      <c r="AM18">
        <f t="shared" si="5"/>
        <v>2869.96</v>
      </c>
      <c r="AN18">
        <f t="shared" si="5"/>
        <v>6990.2699999999995</v>
      </c>
    </row>
    <row r="19" spans="1:40">
      <c r="A19" s="3">
        <v>4</v>
      </c>
      <c r="B19" s="180" t="s">
        <v>131</v>
      </c>
      <c r="C19" s="9">
        <v>727.59679999999992</v>
      </c>
      <c r="D19" s="9">
        <v>298.83439999999996</v>
      </c>
      <c r="E19" s="9">
        <v>272.84879999999998</v>
      </c>
      <c r="F19" s="274">
        <f>E19+D19+C19</f>
        <v>1299.2799999999997</v>
      </c>
      <c r="G19" s="9">
        <v>839.7</v>
      </c>
      <c r="H19" s="9">
        <v>261.52</v>
      </c>
      <c r="I19" s="9">
        <v>199.22</v>
      </c>
      <c r="J19" s="274">
        <f t="shared" si="0"/>
        <v>1300.44</v>
      </c>
      <c r="K19" s="407">
        <v>0</v>
      </c>
      <c r="L19" s="407">
        <v>0</v>
      </c>
      <c r="M19" s="407">
        <v>0</v>
      </c>
      <c r="N19" s="407">
        <v>0</v>
      </c>
      <c r="O19" s="409">
        <f t="shared" si="1"/>
        <v>839.7</v>
      </c>
      <c r="P19" s="409">
        <f t="shared" si="1"/>
        <v>261.52</v>
      </c>
      <c r="Q19" s="409">
        <f t="shared" si="1"/>
        <v>199.22</v>
      </c>
      <c r="R19" s="409">
        <f t="shared" si="2"/>
        <v>1300.44</v>
      </c>
      <c r="S19" s="409">
        <f t="shared" si="3"/>
        <v>-112.10320000000013</v>
      </c>
      <c r="T19" s="407">
        <f t="shared" si="3"/>
        <v>37.314399999999978</v>
      </c>
      <c r="U19" s="407">
        <f t="shared" si="3"/>
        <v>73.628799999999984</v>
      </c>
      <c r="V19" s="407">
        <f t="shared" si="4"/>
        <v>-1.1600000000001671</v>
      </c>
    </row>
    <row r="20" spans="1:40" ht="25.5">
      <c r="A20" s="3">
        <v>5</v>
      </c>
      <c r="B20" s="179" t="s">
        <v>132</v>
      </c>
      <c r="C20" s="9">
        <v>8363.5887999999995</v>
      </c>
      <c r="D20" s="9">
        <v>3435.0454</v>
      </c>
      <c r="E20" s="9">
        <v>3136.3458000000001</v>
      </c>
      <c r="F20" s="274">
        <f>E20+D20+C20</f>
        <v>14934.98</v>
      </c>
      <c r="G20" s="9">
        <v>4335.53</v>
      </c>
      <c r="H20" s="9">
        <v>1350.28</v>
      </c>
      <c r="I20" s="9">
        <v>1028.6600000000001</v>
      </c>
      <c r="J20" s="274">
        <f t="shared" si="0"/>
        <v>6714.4699999999993</v>
      </c>
      <c r="K20" s="9">
        <v>1888.77</v>
      </c>
      <c r="L20" s="9">
        <v>1620.33</v>
      </c>
      <c r="M20" s="9">
        <v>1198.72</v>
      </c>
      <c r="N20" s="9">
        <f>M20+L20+K20</f>
        <v>4707.82</v>
      </c>
      <c r="O20" s="409">
        <f t="shared" si="1"/>
        <v>6224.2999999999993</v>
      </c>
      <c r="P20" s="409">
        <f t="shared" si="1"/>
        <v>2970.6099999999997</v>
      </c>
      <c r="Q20" s="409">
        <f t="shared" si="1"/>
        <v>2227.38</v>
      </c>
      <c r="R20" s="409">
        <f t="shared" si="2"/>
        <v>11422.289999999999</v>
      </c>
      <c r="S20" s="409">
        <f t="shared" si="3"/>
        <v>2139.2888000000003</v>
      </c>
      <c r="T20" s="407">
        <f t="shared" si="3"/>
        <v>464.4354000000003</v>
      </c>
      <c r="U20" s="407">
        <f t="shared" si="3"/>
        <v>908.96579999999994</v>
      </c>
      <c r="V20" s="407">
        <f t="shared" si="4"/>
        <v>3512.6900000000005</v>
      </c>
      <c r="AC20">
        <f>AB18+AH18+AN18</f>
        <v>45628.479999999996</v>
      </c>
    </row>
    <row r="21" spans="1:40" s="15" customFormat="1">
      <c r="A21" s="273"/>
      <c r="B21" s="288" t="s">
        <v>93</v>
      </c>
      <c r="C21" s="18">
        <f>C16+C17+C18+C19+C20</f>
        <v>46310.714</v>
      </c>
      <c r="D21" s="18">
        <f>D16+D17+D18+D19+D20</f>
        <v>19020.469499999999</v>
      </c>
      <c r="E21" s="18">
        <f>E16+E17+E18+E19+E20</f>
        <v>17366.516500000002</v>
      </c>
      <c r="F21" s="18">
        <f>C21+D21+E21</f>
        <v>82697.7</v>
      </c>
      <c r="G21" s="18">
        <f>G16+G17+G18+G19+G20</f>
        <v>30511.11</v>
      </c>
      <c r="H21" s="18">
        <f>H16+H17+H18+H19+H20</f>
        <v>9502.52</v>
      </c>
      <c r="I21" s="18">
        <f>I16+I17+I18+I19+I20</f>
        <v>7239.13</v>
      </c>
      <c r="J21" s="274">
        <f t="shared" si="0"/>
        <v>47252.76</v>
      </c>
      <c r="K21" s="274">
        <f>K17+K20</f>
        <v>16400</v>
      </c>
      <c r="L21" s="274">
        <f>L17+L20</f>
        <v>6700</v>
      </c>
      <c r="M21" s="274">
        <f>M17+M20</f>
        <v>4500</v>
      </c>
      <c r="N21" s="274">
        <f>M21+L21+K21</f>
        <v>27600</v>
      </c>
      <c r="O21" s="409">
        <f t="shared" si="1"/>
        <v>46911.11</v>
      </c>
      <c r="P21" s="409">
        <f t="shared" si="1"/>
        <v>16202.52</v>
      </c>
      <c r="Q21" s="409">
        <f t="shared" si="1"/>
        <v>11739.130000000001</v>
      </c>
      <c r="R21" s="409">
        <f t="shared" si="2"/>
        <v>74852.760000000009</v>
      </c>
      <c r="S21" s="409">
        <f t="shared" si="3"/>
        <v>-600.39600000000064</v>
      </c>
      <c r="T21" s="407">
        <f t="shared" si="3"/>
        <v>2817.9494999999988</v>
      </c>
      <c r="U21" s="407">
        <f t="shared" si="3"/>
        <v>5627.3865000000005</v>
      </c>
      <c r="V21" s="407">
        <f t="shared" si="4"/>
        <v>7844.9399999999987</v>
      </c>
      <c r="Z21" s="388"/>
      <c r="AA21" s="388"/>
      <c r="AB21" s="388"/>
      <c r="AC21" s="388"/>
      <c r="AE21" s="388"/>
      <c r="AF21" s="388"/>
      <c r="AG21" s="388"/>
      <c r="AH21" s="388"/>
      <c r="AI21" s="388"/>
    </row>
    <row r="22" spans="1:40" ht="25.5">
      <c r="A22" s="3"/>
      <c r="B22" s="181" t="s">
        <v>237</v>
      </c>
      <c r="C22" s="9"/>
      <c r="D22" s="9"/>
      <c r="E22" s="9"/>
      <c r="F22" s="275"/>
      <c r="G22" s="9"/>
      <c r="H22" s="9"/>
      <c r="I22" s="9"/>
      <c r="J22" s="27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40">
      <c r="A23" s="3">
        <v>6</v>
      </c>
      <c r="B23" s="179" t="s">
        <v>186</v>
      </c>
      <c r="C23" s="9"/>
      <c r="D23" s="9"/>
      <c r="E23" s="9"/>
      <c r="F23" s="275"/>
      <c r="G23" s="9"/>
      <c r="H23" s="9"/>
      <c r="I23" s="9"/>
      <c r="J23" s="27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40">
      <c r="A24" s="3">
        <v>7</v>
      </c>
      <c r="B24" s="180" t="s">
        <v>134</v>
      </c>
      <c r="C24" s="9">
        <v>704.98</v>
      </c>
      <c r="D24" s="9">
        <v>289.55</v>
      </c>
      <c r="E24" s="9">
        <v>264.37</v>
      </c>
      <c r="F24" s="275">
        <f>E24+D24+C24</f>
        <v>1258.9000000000001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AB24">
        <v>30511.11</v>
      </c>
      <c r="AC24">
        <v>9502.52</v>
      </c>
      <c r="AD24">
        <v>7239.13</v>
      </c>
    </row>
    <row r="25" spans="1:40" ht="25.5">
      <c r="A25" s="373">
        <v>8</v>
      </c>
      <c r="B25" s="179" t="s">
        <v>857</v>
      </c>
      <c r="C25" s="9"/>
      <c r="D25" s="9"/>
      <c r="E25" s="9"/>
      <c r="F25" s="275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AB25">
        <f>AB24-AB18</f>
        <v>1048.7799999999988</v>
      </c>
      <c r="AC25">
        <f>AC24-AH18</f>
        <v>326.64000000000124</v>
      </c>
      <c r="AD25">
        <f>AD24-AN18</f>
        <v>248.86000000000058</v>
      </c>
      <c r="AE25">
        <f>AB25+AC25+AD25</f>
        <v>1624.2800000000007</v>
      </c>
    </row>
    <row r="26" spans="1:40" ht="25.5">
      <c r="A26" s="384">
        <v>9</v>
      </c>
      <c r="B26" s="199" t="s">
        <v>949</v>
      </c>
      <c r="C26" s="9">
        <v>1938.5500000000002</v>
      </c>
      <c r="D26" s="9">
        <v>845.92000000000007</v>
      </c>
      <c r="E26" s="9">
        <v>740.18000000000006</v>
      </c>
      <c r="F26" s="275">
        <f>E26+D26+C26</f>
        <v>3524.6500000000005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40">
      <c r="A27" s="9"/>
      <c r="B27" s="180" t="s">
        <v>93</v>
      </c>
      <c r="C27" s="9">
        <f>C24+C26</f>
        <v>2643.53</v>
      </c>
      <c r="D27" s="9">
        <f>D24+D26</f>
        <v>1135.47</v>
      </c>
      <c r="E27" s="9">
        <f>E24+E26</f>
        <v>1004.5500000000001</v>
      </c>
      <c r="F27" s="9">
        <f>F24+F26</f>
        <v>4783.5500000000011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AB27">
        <f>AB18+AB25</f>
        <v>30511.11</v>
      </c>
    </row>
    <row r="28" spans="1:40">
      <c r="A28" s="9"/>
      <c r="B28" s="180" t="s">
        <v>38</v>
      </c>
      <c r="C28" s="9">
        <f>C21+C27</f>
        <v>48954.243999999999</v>
      </c>
      <c r="D28" s="9">
        <f>D21+D27</f>
        <v>20155.9395</v>
      </c>
      <c r="E28" s="9">
        <f>E21+E27</f>
        <v>18371.066500000001</v>
      </c>
      <c r="F28" s="9">
        <f>F21+F27</f>
        <v>87481.25</v>
      </c>
      <c r="G28" s="9">
        <f>G21+G27</f>
        <v>30511.11</v>
      </c>
      <c r="H28" s="9">
        <f t="shared" ref="H28:V28" si="6">H21+H27</f>
        <v>9502.52</v>
      </c>
      <c r="I28" s="9">
        <f t="shared" si="6"/>
        <v>7239.13</v>
      </c>
      <c r="J28" s="9">
        <f t="shared" si="6"/>
        <v>47252.76</v>
      </c>
      <c r="K28" s="9">
        <f t="shared" si="6"/>
        <v>16400</v>
      </c>
      <c r="L28" s="9">
        <f t="shared" si="6"/>
        <v>6700</v>
      </c>
      <c r="M28" s="9">
        <f t="shared" si="6"/>
        <v>4500</v>
      </c>
      <c r="N28" s="9">
        <f t="shared" si="6"/>
        <v>27600</v>
      </c>
      <c r="O28" s="9">
        <f t="shared" si="6"/>
        <v>46911.11</v>
      </c>
      <c r="P28" s="9">
        <f t="shared" si="6"/>
        <v>16202.52</v>
      </c>
      <c r="Q28" s="9">
        <f t="shared" si="6"/>
        <v>11739.130000000001</v>
      </c>
      <c r="R28" s="9">
        <f t="shared" si="6"/>
        <v>74852.760000000009</v>
      </c>
      <c r="S28" s="9">
        <f t="shared" si="6"/>
        <v>-600.39600000000064</v>
      </c>
      <c r="T28" s="9">
        <f t="shared" si="6"/>
        <v>2817.9494999999988</v>
      </c>
      <c r="U28" s="9">
        <f t="shared" si="6"/>
        <v>5627.3865000000005</v>
      </c>
      <c r="V28" s="9">
        <f t="shared" si="6"/>
        <v>7844.9399999999987</v>
      </c>
    </row>
    <row r="30" spans="1:40" ht="25.5" customHeight="1">
      <c r="A30" s="14" t="s">
        <v>12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613" t="s">
        <v>13</v>
      </c>
      <c r="T30" s="613"/>
      <c r="U30" s="87"/>
      <c r="V30" s="14"/>
      <c r="W30" s="15"/>
      <c r="X30" s="15"/>
    </row>
    <row r="31" spans="1:40" ht="12.75" customHeight="1">
      <c r="A31" s="545" t="s">
        <v>1000</v>
      </c>
      <c r="B31" s="545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613" t="s">
        <v>14</v>
      </c>
      <c r="Q31" s="613"/>
      <c r="R31" s="613"/>
      <c r="S31" s="613"/>
      <c r="T31" s="613"/>
      <c r="U31" s="545"/>
      <c r="V31" s="545"/>
      <c r="W31" s="15"/>
      <c r="X31" s="15"/>
    </row>
    <row r="32" spans="1:40">
      <c r="A32" s="617" t="s">
        <v>20</v>
      </c>
      <c r="B32" s="617"/>
      <c r="C32" s="617"/>
      <c r="D32" s="617"/>
      <c r="E32" s="617"/>
      <c r="F32" s="617"/>
      <c r="G32" s="617"/>
      <c r="H32" s="617"/>
      <c r="I32" s="617"/>
      <c r="J32" s="617"/>
      <c r="K32" s="617"/>
      <c r="L32" s="617"/>
      <c r="M32" s="617"/>
      <c r="N32" s="617"/>
      <c r="O32" s="617"/>
      <c r="P32" s="617"/>
      <c r="Q32" s="617"/>
      <c r="R32" s="617"/>
      <c r="S32" s="617"/>
      <c r="T32" s="131"/>
      <c r="U32" s="131"/>
      <c r="V32" s="131"/>
      <c r="W32" s="131"/>
      <c r="X32" s="131"/>
      <c r="Y32" s="131"/>
      <c r="Z32" s="386"/>
      <c r="AA32" s="386"/>
      <c r="AB32" s="386"/>
      <c r="AC32" s="386"/>
      <c r="AD32" s="131"/>
      <c r="AE32" s="386"/>
      <c r="AF32" s="386"/>
      <c r="AG32" s="386"/>
      <c r="AH32" s="386"/>
      <c r="AI32" s="386"/>
      <c r="AJ32" s="131"/>
      <c r="AK32" s="131"/>
      <c r="AL32" s="131"/>
    </row>
    <row r="33" spans="1:2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" t="s">
        <v>86</v>
      </c>
      <c r="T33" s="1"/>
      <c r="U33" s="1"/>
      <c r="V33" s="1"/>
      <c r="W33" s="14"/>
      <c r="X33" s="14"/>
    </row>
    <row r="40" spans="1:24">
      <c r="N40" s="532"/>
    </row>
  </sheetData>
  <mergeCells count="20">
    <mergeCell ref="U10:V10"/>
    <mergeCell ref="S11:V12"/>
    <mergeCell ref="G2:O2"/>
    <mergeCell ref="A3:U3"/>
    <mergeCell ref="A4:U4"/>
    <mergeCell ref="A6:U6"/>
    <mergeCell ref="A8:C8"/>
    <mergeCell ref="A11:A12"/>
    <mergeCell ref="B11:B12"/>
    <mergeCell ref="C11:F12"/>
    <mergeCell ref="G12:J12"/>
    <mergeCell ref="K12:N12"/>
    <mergeCell ref="O12:R12"/>
    <mergeCell ref="G11:R11"/>
    <mergeCell ref="AD13:AI13"/>
    <mergeCell ref="Y13:AC13"/>
    <mergeCell ref="AJ13:AP13"/>
    <mergeCell ref="P31:T31"/>
    <mergeCell ref="A32:S32"/>
    <mergeCell ref="S30:T30"/>
  </mergeCells>
  <printOptions horizontalCentered="1"/>
  <pageMargins left="1.03" right="0.70866141732283472" top="0.23622047244094491" bottom="0" header="0.31496062992125984" footer="0.16"/>
  <pageSetup paperSize="9" scale="58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7"/>
  <sheetViews>
    <sheetView topLeftCell="A19" zoomScaleSheetLayoutView="80" workbookViewId="0">
      <selection activeCell="C31" sqref="C31"/>
    </sheetView>
  </sheetViews>
  <sheetFormatPr defaultRowHeight="12.75"/>
  <cols>
    <col min="1" max="1" width="7.85546875" customWidth="1"/>
    <col min="2" max="2" width="13.7109375" customWidth="1"/>
    <col min="4" max="4" width="16.4257812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>
      <c r="A1" s="681" t="s">
        <v>0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257" t="s">
        <v>532</v>
      </c>
    </row>
    <row r="2" spans="1:15" ht="21">
      <c r="A2" s="682" t="s">
        <v>753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</row>
    <row r="3" spans="1:15" ht="1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5" ht="18">
      <c r="A4" s="681" t="s">
        <v>531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</row>
    <row r="5" spans="1:15" ht="15">
      <c r="A5" s="215" t="s">
        <v>947</v>
      </c>
      <c r="B5" s="215"/>
      <c r="C5" s="215"/>
      <c r="D5" s="215"/>
      <c r="E5" s="215"/>
      <c r="F5" s="215"/>
      <c r="G5" s="215"/>
      <c r="H5" s="215"/>
      <c r="I5" s="215"/>
      <c r="J5" s="215"/>
      <c r="K5" s="214"/>
      <c r="M5" s="806" t="s">
        <v>961</v>
      </c>
      <c r="N5" s="806"/>
      <c r="O5" s="806"/>
    </row>
    <row r="6" spans="1:15" ht="44.25" customHeight="1">
      <c r="A6" s="747" t="s">
        <v>2</v>
      </c>
      <c r="B6" s="747" t="s">
        <v>3</v>
      </c>
      <c r="C6" s="747" t="s">
        <v>309</v>
      </c>
      <c r="D6" s="745" t="s">
        <v>310</v>
      </c>
      <c r="E6" s="745" t="s">
        <v>311</v>
      </c>
      <c r="F6" s="745" t="s">
        <v>312</v>
      </c>
      <c r="G6" s="745" t="s">
        <v>313</v>
      </c>
      <c r="H6" s="747" t="s">
        <v>314</v>
      </c>
      <c r="I6" s="747"/>
      <c r="J6" s="747" t="s">
        <v>315</v>
      </c>
      <c r="K6" s="747"/>
      <c r="L6" s="747" t="s">
        <v>316</v>
      </c>
      <c r="M6" s="747"/>
      <c r="N6" s="747" t="s">
        <v>317</v>
      </c>
      <c r="O6" s="747"/>
    </row>
    <row r="7" spans="1:15" ht="54" customHeight="1">
      <c r="A7" s="747"/>
      <c r="B7" s="747"/>
      <c r="C7" s="747"/>
      <c r="D7" s="746"/>
      <c r="E7" s="746"/>
      <c r="F7" s="746"/>
      <c r="G7" s="746"/>
      <c r="H7" s="248" t="s">
        <v>318</v>
      </c>
      <c r="I7" s="248" t="s">
        <v>319</v>
      </c>
      <c r="J7" s="248" t="s">
        <v>318</v>
      </c>
      <c r="K7" s="248" t="s">
        <v>319</v>
      </c>
      <c r="L7" s="248" t="s">
        <v>318</v>
      </c>
      <c r="M7" s="248" t="s">
        <v>319</v>
      </c>
      <c r="N7" s="248" t="s">
        <v>318</v>
      </c>
      <c r="O7" s="248" t="s">
        <v>319</v>
      </c>
    </row>
    <row r="8" spans="1:15" ht="15">
      <c r="A8" s="218" t="s">
        <v>264</v>
      </c>
      <c r="B8" s="218" t="s">
        <v>265</v>
      </c>
      <c r="C8" s="218" t="s">
        <v>266</v>
      </c>
      <c r="D8" s="218" t="s">
        <v>267</v>
      </c>
      <c r="E8" s="218" t="s">
        <v>268</v>
      </c>
      <c r="F8" s="218" t="s">
        <v>269</v>
      </c>
      <c r="G8" s="218" t="s">
        <v>270</v>
      </c>
      <c r="H8" s="218" t="s">
        <v>271</v>
      </c>
      <c r="I8" s="218" t="s">
        <v>290</v>
      </c>
      <c r="J8" s="218" t="s">
        <v>291</v>
      </c>
      <c r="K8" s="218" t="s">
        <v>292</v>
      </c>
      <c r="L8" s="218" t="s">
        <v>320</v>
      </c>
      <c r="M8" s="218" t="s">
        <v>321</v>
      </c>
      <c r="N8" s="218" t="s">
        <v>322</v>
      </c>
      <c r="O8" s="218" t="s">
        <v>323</v>
      </c>
    </row>
    <row r="9" spans="1:15" ht="30">
      <c r="A9" s="98">
        <v>1</v>
      </c>
      <c r="B9" s="406" t="s">
        <v>905</v>
      </c>
      <c r="C9" s="218">
        <v>1</v>
      </c>
      <c r="D9" s="218" t="s">
        <v>988</v>
      </c>
      <c r="E9" s="218">
        <v>108</v>
      </c>
      <c r="F9" s="218">
        <v>17625</v>
      </c>
      <c r="G9" s="218">
        <v>20</v>
      </c>
      <c r="H9" s="218">
        <v>383.34375</v>
      </c>
      <c r="I9" s="218">
        <v>280.72262812500003</v>
      </c>
      <c r="J9" s="218">
        <v>166.52439195140528</v>
      </c>
      <c r="K9" s="218">
        <v>121.93225399729474</v>
      </c>
      <c r="L9" s="218">
        <v>0</v>
      </c>
      <c r="M9" s="218">
        <v>0</v>
      </c>
      <c r="N9" s="218">
        <v>2.8750781249999999</v>
      </c>
      <c r="O9" s="218">
        <v>2.2211362984505456</v>
      </c>
    </row>
    <row r="10" spans="1:15" ht="15">
      <c r="A10" s="98">
        <v>2</v>
      </c>
      <c r="B10" s="406" t="s">
        <v>906</v>
      </c>
      <c r="C10" s="218">
        <v>1</v>
      </c>
      <c r="D10" s="218" t="s">
        <v>989</v>
      </c>
      <c r="E10" s="218">
        <v>402</v>
      </c>
      <c r="F10" s="218">
        <v>55702</v>
      </c>
      <c r="G10" s="218">
        <v>35</v>
      </c>
      <c r="H10" s="218">
        <v>1211.5184999999999</v>
      </c>
      <c r="I10" s="218">
        <v>842.7322686</v>
      </c>
      <c r="J10" s="218">
        <v>526.28321591359861</v>
      </c>
      <c r="K10" s="218">
        <v>366.04190304493858</v>
      </c>
      <c r="L10" s="218">
        <v>0</v>
      </c>
      <c r="M10" s="218">
        <v>0</v>
      </c>
      <c r="N10" s="218">
        <v>9.0863887499999993</v>
      </c>
      <c r="O10" s="218">
        <v>6.6678744216855588</v>
      </c>
    </row>
    <row r="11" spans="1:15" ht="15">
      <c r="A11" s="98">
        <v>3</v>
      </c>
      <c r="B11" s="406" t="s">
        <v>907</v>
      </c>
      <c r="C11" s="218">
        <v>0</v>
      </c>
      <c r="D11" s="218"/>
      <c r="E11" s="218">
        <v>0</v>
      </c>
      <c r="F11" s="218">
        <v>0</v>
      </c>
      <c r="G11" s="218">
        <v>0</v>
      </c>
      <c r="H11" s="218">
        <v>0</v>
      </c>
      <c r="I11" s="218"/>
      <c r="J11" s="218">
        <v>0</v>
      </c>
      <c r="K11" s="218">
        <v>0</v>
      </c>
      <c r="L11" s="218">
        <v>0</v>
      </c>
      <c r="M11" s="218">
        <v>0</v>
      </c>
      <c r="N11" s="218">
        <v>0</v>
      </c>
      <c r="O11" s="218">
        <v>0</v>
      </c>
    </row>
    <row r="12" spans="1:15" ht="15">
      <c r="A12" s="98">
        <v>4</v>
      </c>
      <c r="B12" s="406" t="s">
        <v>908</v>
      </c>
      <c r="C12" s="218">
        <v>0</v>
      </c>
      <c r="D12" s="218"/>
      <c r="E12" s="218">
        <v>0</v>
      </c>
      <c r="F12" s="218">
        <v>0</v>
      </c>
      <c r="G12" s="218">
        <v>0</v>
      </c>
      <c r="H12" s="218">
        <v>0</v>
      </c>
      <c r="I12" s="218"/>
      <c r="J12" s="218">
        <v>0</v>
      </c>
      <c r="K12" s="218">
        <v>0</v>
      </c>
      <c r="L12" s="218">
        <v>0</v>
      </c>
      <c r="M12" s="218">
        <v>0</v>
      </c>
      <c r="N12" s="218">
        <v>0</v>
      </c>
      <c r="O12" s="218">
        <v>0</v>
      </c>
    </row>
    <row r="13" spans="1:15" ht="15">
      <c r="A13" s="98">
        <v>5</v>
      </c>
      <c r="B13" s="406" t="s">
        <v>909</v>
      </c>
      <c r="C13" s="218">
        <v>0</v>
      </c>
      <c r="D13" s="218"/>
      <c r="E13" s="218">
        <v>0</v>
      </c>
      <c r="F13" s="218">
        <v>0</v>
      </c>
      <c r="G13" s="218">
        <v>0</v>
      </c>
      <c r="H13" s="218">
        <v>0</v>
      </c>
      <c r="I13" s="218"/>
      <c r="J13" s="218">
        <v>0</v>
      </c>
      <c r="K13" s="218">
        <v>0</v>
      </c>
      <c r="L13" s="218">
        <v>0</v>
      </c>
      <c r="M13" s="218">
        <v>0</v>
      </c>
      <c r="N13" s="218">
        <v>0</v>
      </c>
      <c r="O13" s="218">
        <v>0</v>
      </c>
    </row>
    <row r="14" spans="1:15" ht="15">
      <c r="A14" s="98">
        <v>6</v>
      </c>
      <c r="B14" s="406" t="s">
        <v>910</v>
      </c>
      <c r="C14" s="218">
        <v>0</v>
      </c>
      <c r="D14" s="218"/>
      <c r="E14" s="218">
        <v>0</v>
      </c>
      <c r="F14" s="218">
        <v>0</v>
      </c>
      <c r="G14" s="218">
        <v>0</v>
      </c>
      <c r="H14" s="218">
        <v>0</v>
      </c>
      <c r="I14" s="218"/>
      <c r="J14" s="218">
        <v>0</v>
      </c>
      <c r="K14" s="218">
        <v>0</v>
      </c>
      <c r="L14" s="218">
        <v>0</v>
      </c>
      <c r="M14" s="218">
        <v>0</v>
      </c>
      <c r="N14" s="218">
        <v>0</v>
      </c>
      <c r="O14" s="218">
        <v>0</v>
      </c>
    </row>
    <row r="15" spans="1:15" ht="30">
      <c r="A15" s="98">
        <v>7</v>
      </c>
      <c r="B15" s="406" t="s">
        <v>911</v>
      </c>
      <c r="C15" s="9">
        <v>1</v>
      </c>
      <c r="D15" s="218" t="s">
        <v>988</v>
      </c>
      <c r="E15" s="9">
        <v>82</v>
      </c>
      <c r="F15" s="9">
        <v>12223</v>
      </c>
      <c r="G15" s="9">
        <v>18</v>
      </c>
      <c r="H15" s="9">
        <v>265.85025000000002</v>
      </c>
      <c r="I15" s="9">
        <v>192.980696475</v>
      </c>
      <c r="J15" s="9">
        <v>115.48525633032776</v>
      </c>
      <c r="K15" s="9">
        <v>83.821427066032101</v>
      </c>
      <c r="L15" s="9">
        <v>0</v>
      </c>
      <c r="M15" s="9">
        <v>0</v>
      </c>
      <c r="N15" s="9">
        <v>1.993876875</v>
      </c>
      <c r="O15" s="9">
        <v>1.5269037366308309</v>
      </c>
    </row>
    <row r="16" spans="1:15" ht="30">
      <c r="A16" s="98">
        <v>8</v>
      </c>
      <c r="B16" s="406" t="s">
        <v>912</v>
      </c>
      <c r="C16" s="9">
        <v>1</v>
      </c>
      <c r="D16" s="218" t="s">
        <v>988</v>
      </c>
      <c r="E16" s="9">
        <v>179</v>
      </c>
      <c r="F16" s="9">
        <v>18800</v>
      </c>
      <c r="G16" s="9">
        <v>13</v>
      </c>
      <c r="H16" s="9">
        <v>408.9</v>
      </c>
      <c r="I16" s="9">
        <v>313.05383999999998</v>
      </c>
      <c r="J16" s="9">
        <v>177.62601808149893</v>
      </c>
      <c r="K16" s="9">
        <v>135.97535969459341</v>
      </c>
      <c r="L16" s="9">
        <v>0</v>
      </c>
      <c r="M16" s="9">
        <v>0</v>
      </c>
      <c r="N16" s="9">
        <v>3.0667499999999999</v>
      </c>
      <c r="O16" s="9">
        <v>2.4769476263370929</v>
      </c>
    </row>
    <row r="17" spans="1:15" ht="14.25">
      <c r="A17" s="98">
        <v>9</v>
      </c>
      <c r="B17" s="406" t="s">
        <v>913</v>
      </c>
      <c r="C17" s="9">
        <v>0</v>
      </c>
      <c r="D17" s="9"/>
      <c r="E17" s="9">
        <v>0</v>
      </c>
      <c r="F17" s="9">
        <v>0</v>
      </c>
      <c r="G17" s="9">
        <v>0</v>
      </c>
      <c r="H17" s="9">
        <v>0</v>
      </c>
      <c r="I17" s="9"/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1:15" ht="14.25">
      <c r="A18" s="98">
        <v>10</v>
      </c>
      <c r="B18" s="406" t="s">
        <v>914</v>
      </c>
      <c r="C18" s="9">
        <v>1</v>
      </c>
      <c r="D18" s="9"/>
      <c r="E18" s="9">
        <v>95</v>
      </c>
      <c r="F18" s="9">
        <v>9300</v>
      </c>
      <c r="G18" s="9">
        <v>12</v>
      </c>
      <c r="H18" s="9">
        <v>0</v>
      </c>
      <c r="I18" s="9"/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4.25">
      <c r="A19" s="98">
        <v>11</v>
      </c>
      <c r="B19" s="406" t="s">
        <v>915</v>
      </c>
      <c r="C19" s="9">
        <v>0</v>
      </c>
      <c r="D19" s="9"/>
      <c r="E19" s="9">
        <v>0</v>
      </c>
      <c r="F19" s="9">
        <v>0</v>
      </c>
      <c r="G19" s="9">
        <v>0</v>
      </c>
      <c r="H19" s="9">
        <v>0</v>
      </c>
      <c r="I19" s="9"/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1:15" ht="14.25">
      <c r="A20" s="98">
        <v>12</v>
      </c>
      <c r="B20" s="406" t="s">
        <v>916</v>
      </c>
      <c r="C20" s="9">
        <v>0</v>
      </c>
      <c r="D20" s="9"/>
      <c r="E20" s="9">
        <v>0</v>
      </c>
      <c r="F20" s="9">
        <v>0</v>
      </c>
      <c r="G20" s="9">
        <v>0</v>
      </c>
      <c r="H20" s="9">
        <v>0</v>
      </c>
      <c r="I20" s="9"/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1:15" ht="14.25">
      <c r="A21" s="98">
        <v>13</v>
      </c>
      <c r="B21" s="406" t="s">
        <v>917</v>
      </c>
      <c r="C21" s="9">
        <v>0</v>
      </c>
      <c r="D21" s="9"/>
      <c r="E21" s="9">
        <v>0</v>
      </c>
      <c r="F21" s="9">
        <v>0</v>
      </c>
      <c r="G21" s="9">
        <v>0</v>
      </c>
      <c r="H21" s="9">
        <v>0</v>
      </c>
      <c r="I21" s="9"/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ht="14.25">
      <c r="A22" s="98">
        <v>14</v>
      </c>
      <c r="B22" s="406" t="s">
        <v>918</v>
      </c>
      <c r="C22" s="9">
        <v>0</v>
      </c>
      <c r="D22" s="9"/>
      <c r="E22" s="9">
        <v>0</v>
      </c>
      <c r="F22" s="9">
        <v>0</v>
      </c>
      <c r="G22" s="9">
        <v>0</v>
      </c>
      <c r="H22" s="9">
        <v>0</v>
      </c>
      <c r="I22" s="9"/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1:15" ht="14.25">
      <c r="A23" s="98">
        <v>15</v>
      </c>
      <c r="B23" s="406" t="s">
        <v>919</v>
      </c>
      <c r="C23" s="9">
        <v>0</v>
      </c>
      <c r="D23" s="9"/>
      <c r="E23" s="9">
        <v>0</v>
      </c>
      <c r="F23" s="9">
        <v>0</v>
      </c>
      <c r="G23" s="9">
        <v>0</v>
      </c>
      <c r="H23" s="9">
        <v>0</v>
      </c>
      <c r="I23" s="9"/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1:15" ht="14.25">
      <c r="A24" s="98">
        <v>16</v>
      </c>
      <c r="B24" s="406" t="s">
        <v>920</v>
      </c>
      <c r="C24" s="9">
        <v>0</v>
      </c>
      <c r="D24" s="9"/>
      <c r="E24" s="9">
        <v>0</v>
      </c>
      <c r="F24" s="9">
        <v>0</v>
      </c>
      <c r="G24" s="9">
        <v>0</v>
      </c>
      <c r="H24" s="9">
        <v>0</v>
      </c>
      <c r="I24" s="9"/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38.25">
      <c r="A25" s="98">
        <v>17</v>
      </c>
      <c r="B25" s="406" t="s">
        <v>921</v>
      </c>
      <c r="C25" s="9">
        <v>2</v>
      </c>
      <c r="D25" s="539" t="s">
        <v>990</v>
      </c>
      <c r="E25" s="9">
        <v>2012</v>
      </c>
      <c r="F25" s="9">
        <v>182573</v>
      </c>
      <c r="G25" s="9">
        <v>25</v>
      </c>
      <c r="H25" s="9">
        <v>3970.9627500000001</v>
      </c>
      <c r="I25" s="9">
        <v>2700.2546700000003</v>
      </c>
      <c r="J25" s="9">
        <v>1724.9848403826334</v>
      </c>
      <c r="K25" s="9">
        <v>1172.8592756449041</v>
      </c>
      <c r="L25" s="9">
        <v>0</v>
      </c>
      <c r="M25" s="9">
        <v>0</v>
      </c>
      <c r="N25" s="9">
        <v>29.782220625000001</v>
      </c>
      <c r="O25" s="9">
        <v>21.364981165419184</v>
      </c>
    </row>
    <row r="26" spans="1:15" ht="14.25">
      <c r="A26" s="98">
        <v>18</v>
      </c>
      <c r="B26" s="406" t="s">
        <v>922</v>
      </c>
      <c r="C26" s="9">
        <v>0</v>
      </c>
      <c r="D26" s="9"/>
      <c r="E26" s="9">
        <v>0</v>
      </c>
      <c r="F26" s="9">
        <v>0</v>
      </c>
      <c r="G26" s="9">
        <v>0</v>
      </c>
      <c r="H26" s="9">
        <v>0</v>
      </c>
      <c r="I26" s="9"/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1:15" ht="14.25">
      <c r="A27" s="98">
        <v>19</v>
      </c>
      <c r="B27" s="406" t="s">
        <v>923</v>
      </c>
      <c r="C27" s="9">
        <v>0</v>
      </c>
      <c r="D27" s="9"/>
      <c r="E27" s="9">
        <v>0</v>
      </c>
      <c r="F27" s="9">
        <v>0</v>
      </c>
      <c r="G27" s="9">
        <v>0</v>
      </c>
      <c r="H27" s="9">
        <v>0</v>
      </c>
      <c r="I27" s="9"/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30">
      <c r="A28" s="98">
        <v>20</v>
      </c>
      <c r="B28" s="406" t="s">
        <v>924</v>
      </c>
      <c r="C28" s="9">
        <v>1</v>
      </c>
      <c r="D28" s="218" t="s">
        <v>988</v>
      </c>
      <c r="E28" s="9">
        <v>147</v>
      </c>
      <c r="F28" s="9">
        <v>15410</v>
      </c>
      <c r="G28" s="9">
        <v>12</v>
      </c>
      <c r="H28" s="9">
        <v>335.16750000000002</v>
      </c>
      <c r="I28" s="9">
        <v>245.51019374999998</v>
      </c>
      <c r="J28" s="9">
        <v>145.59664567212229</v>
      </c>
      <c r="K28" s="9">
        <v>106.63768540211987</v>
      </c>
      <c r="L28" s="9">
        <v>0</v>
      </c>
      <c r="M28" s="9">
        <v>0</v>
      </c>
      <c r="N28" s="9">
        <v>2.5137562500000001</v>
      </c>
      <c r="O28" s="9">
        <v>1.9425281339804754</v>
      </c>
    </row>
    <row r="29" spans="1:15" ht="14.25">
      <c r="A29" s="98">
        <v>21</v>
      </c>
      <c r="B29" s="406" t="s">
        <v>925</v>
      </c>
      <c r="C29" s="9">
        <v>0</v>
      </c>
      <c r="D29" s="9"/>
      <c r="E29" s="9"/>
      <c r="F29" s="9"/>
      <c r="G29" s="9">
        <v>0</v>
      </c>
      <c r="H29" s="9">
        <v>0</v>
      </c>
      <c r="I29" s="9"/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38.25">
      <c r="A30" s="98">
        <v>22</v>
      </c>
      <c r="B30" s="406" t="s">
        <v>926</v>
      </c>
      <c r="C30" s="9">
        <v>2</v>
      </c>
      <c r="D30" s="539" t="s">
        <v>991</v>
      </c>
      <c r="E30" s="9">
        <v>392</v>
      </c>
      <c r="F30" s="9">
        <v>47603</v>
      </c>
      <c r="G30" s="9">
        <v>14</v>
      </c>
      <c r="H30" s="9">
        <v>1035.3652500000001</v>
      </c>
      <c r="I30" s="9">
        <v>737.49066757500009</v>
      </c>
      <c r="J30" s="9">
        <v>449.76230525178698</v>
      </c>
      <c r="K30" s="9">
        <v>320.33007100285516</v>
      </c>
      <c r="L30" s="9">
        <v>0</v>
      </c>
      <c r="M30" s="9">
        <v>0</v>
      </c>
      <c r="N30" s="9">
        <v>7.7652393750000002</v>
      </c>
      <c r="O30" s="9">
        <v>5.8351808062653205</v>
      </c>
    </row>
    <row r="31" spans="1:15" ht="14.25">
      <c r="A31" s="98">
        <v>23</v>
      </c>
      <c r="B31" s="406" t="s">
        <v>927</v>
      </c>
      <c r="C31" s="9">
        <v>0</v>
      </c>
      <c r="D31" s="9"/>
      <c r="E31" s="9">
        <v>0</v>
      </c>
      <c r="F31" s="9">
        <v>0</v>
      </c>
      <c r="G31" s="9">
        <v>0</v>
      </c>
      <c r="H31" s="9">
        <v>0</v>
      </c>
      <c r="I31" s="9"/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 ht="14.25">
      <c r="A32" s="98">
        <v>24</v>
      </c>
      <c r="B32" s="406" t="s">
        <v>928</v>
      </c>
      <c r="C32" s="9">
        <v>0</v>
      </c>
      <c r="D32" s="9"/>
      <c r="E32" s="9">
        <v>0</v>
      </c>
      <c r="F32" s="9">
        <v>0</v>
      </c>
      <c r="G32" s="9">
        <v>0</v>
      </c>
      <c r="H32" s="9">
        <v>0</v>
      </c>
      <c r="I32" s="9"/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1:15" ht="14.25">
      <c r="A33" s="98">
        <v>25</v>
      </c>
      <c r="B33" s="406" t="s">
        <v>929</v>
      </c>
      <c r="C33" s="9">
        <v>0</v>
      </c>
      <c r="D33" s="9"/>
      <c r="E33" s="9">
        <v>0</v>
      </c>
      <c r="F33" s="9">
        <v>0</v>
      </c>
      <c r="G33" s="9">
        <v>0</v>
      </c>
      <c r="H33" s="9">
        <v>0</v>
      </c>
      <c r="I33" s="9"/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 ht="14.25">
      <c r="A34" s="98">
        <v>26</v>
      </c>
      <c r="B34" s="406" t="s">
        <v>930</v>
      </c>
      <c r="C34" s="9">
        <v>0</v>
      </c>
      <c r="D34" s="9"/>
      <c r="E34" s="9">
        <v>0</v>
      </c>
      <c r="F34" s="9">
        <v>0</v>
      </c>
      <c r="G34" s="9">
        <v>0</v>
      </c>
      <c r="H34" s="9">
        <v>0</v>
      </c>
      <c r="I34" s="9"/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1:15" ht="14.25">
      <c r="A35" s="98">
        <v>27</v>
      </c>
      <c r="B35" s="406" t="s">
        <v>931</v>
      </c>
      <c r="C35" s="9">
        <v>0</v>
      </c>
      <c r="D35" s="9"/>
      <c r="E35" s="9">
        <v>0</v>
      </c>
      <c r="F35" s="9">
        <v>0</v>
      </c>
      <c r="G35" s="9">
        <v>0</v>
      </c>
      <c r="H35" s="9">
        <v>0</v>
      </c>
      <c r="I35" s="9"/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1:15" ht="30">
      <c r="A36" s="98">
        <v>28</v>
      </c>
      <c r="B36" s="406" t="s">
        <v>932</v>
      </c>
      <c r="C36" s="9">
        <v>1</v>
      </c>
      <c r="D36" s="218" t="s">
        <v>988</v>
      </c>
      <c r="E36" s="9">
        <v>587</v>
      </c>
      <c r="F36" s="9">
        <v>48678</v>
      </c>
      <c r="G36" s="9">
        <v>11</v>
      </c>
      <c r="H36" s="9">
        <v>1058.7465</v>
      </c>
      <c r="I36" s="9">
        <v>732.97020195000005</v>
      </c>
      <c r="J36" s="9">
        <v>459.91911213676627</v>
      </c>
      <c r="K36" s="9">
        <v>318.36660063192335</v>
      </c>
      <c r="L36" s="9">
        <v>0</v>
      </c>
      <c r="M36" s="9">
        <v>0</v>
      </c>
      <c r="N36" s="9">
        <v>7.9405987500000004</v>
      </c>
      <c r="O36" s="9">
        <v>5.7994139343439208</v>
      </c>
    </row>
    <row r="37" spans="1:15" ht="14.25">
      <c r="A37" s="98">
        <v>29</v>
      </c>
      <c r="B37" s="406" t="s">
        <v>933</v>
      </c>
      <c r="C37" s="9">
        <v>0</v>
      </c>
      <c r="D37" s="9"/>
      <c r="E37" s="9">
        <v>0</v>
      </c>
      <c r="F37" s="9">
        <v>0</v>
      </c>
      <c r="G37" s="9">
        <v>0</v>
      </c>
      <c r="H37" s="9">
        <v>0</v>
      </c>
      <c r="I37" s="9"/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1:15" ht="14.25">
      <c r="A38" s="98">
        <v>30</v>
      </c>
      <c r="B38" s="406" t="s">
        <v>934</v>
      </c>
      <c r="C38" s="9">
        <v>0</v>
      </c>
      <c r="D38" s="9"/>
      <c r="E38" s="9">
        <v>0</v>
      </c>
      <c r="F38" s="9">
        <v>0</v>
      </c>
      <c r="G38" s="9">
        <v>0</v>
      </c>
      <c r="H38" s="9">
        <v>0</v>
      </c>
      <c r="I38" s="9"/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1:15" ht="14.25">
      <c r="A39" s="98">
        <v>31</v>
      </c>
      <c r="B39" s="406" t="s">
        <v>935</v>
      </c>
      <c r="C39" s="9">
        <v>0</v>
      </c>
      <c r="D39" s="9"/>
      <c r="E39" s="9">
        <v>0</v>
      </c>
      <c r="F39" s="9">
        <v>0</v>
      </c>
      <c r="G39" s="9">
        <v>0</v>
      </c>
      <c r="H39" s="9">
        <v>0</v>
      </c>
      <c r="I39" s="9"/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</row>
    <row r="40" spans="1:15" ht="14.25">
      <c r="A40" s="98">
        <v>32</v>
      </c>
      <c r="B40" s="406" t="s">
        <v>936</v>
      </c>
      <c r="C40" s="9">
        <v>0</v>
      </c>
      <c r="D40" s="9"/>
      <c r="E40" s="9">
        <v>0</v>
      </c>
      <c r="F40" s="9">
        <v>0</v>
      </c>
      <c r="G40" s="9">
        <v>0</v>
      </c>
      <c r="H40" s="9">
        <v>0</v>
      </c>
      <c r="I40" s="9"/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1:15" ht="30">
      <c r="A41" s="98">
        <v>33</v>
      </c>
      <c r="B41" s="406" t="s">
        <v>937</v>
      </c>
      <c r="C41" s="9">
        <v>1</v>
      </c>
      <c r="D41" s="218" t="s">
        <v>988</v>
      </c>
      <c r="E41" s="9">
        <v>199</v>
      </c>
      <c r="F41" s="9">
        <v>22112</v>
      </c>
      <c r="G41" s="9">
        <v>15</v>
      </c>
      <c r="H41" s="9">
        <v>480.93599999999998</v>
      </c>
      <c r="I41" s="9">
        <v>343.14783599999993</v>
      </c>
      <c r="J41" s="9">
        <v>208.9184314796864</v>
      </c>
      <c r="K41" s="9">
        <v>149.04672764442481</v>
      </c>
      <c r="L41" s="9">
        <v>0</v>
      </c>
      <c r="M41" s="9">
        <v>0</v>
      </c>
      <c r="N41" s="9">
        <v>3.6070199999999999</v>
      </c>
      <c r="O41" s="9">
        <v>2.7150576330988621</v>
      </c>
    </row>
    <row r="42" spans="1:15">
      <c r="A42" s="95" t="s">
        <v>19</v>
      </c>
      <c r="B42" s="9"/>
      <c r="C42" s="9">
        <f>SUM(C9:C41)</f>
        <v>12</v>
      </c>
      <c r="D42" s="9"/>
      <c r="E42" s="9">
        <f>SUM(E9:E41)</f>
        <v>4203</v>
      </c>
      <c r="F42" s="9">
        <f t="shared" ref="F42:O42" si="0">SUM(F9:F41)</f>
        <v>430026</v>
      </c>
      <c r="G42" s="9">
        <f t="shared" si="0"/>
        <v>175</v>
      </c>
      <c r="H42" s="9">
        <f t="shared" si="0"/>
        <v>9150.7904999999992</v>
      </c>
      <c r="I42" s="9">
        <f t="shared" si="0"/>
        <v>6388.8630024750009</v>
      </c>
      <c r="J42" s="9">
        <f t="shared" si="0"/>
        <v>3975.1002171998252</v>
      </c>
      <c r="K42" s="9">
        <f t="shared" si="0"/>
        <v>2775.0113041290856</v>
      </c>
      <c r="L42" s="9">
        <f t="shared" si="0"/>
        <v>0</v>
      </c>
      <c r="M42" s="9">
        <f t="shared" si="0"/>
        <v>0</v>
      </c>
      <c r="N42" s="9">
        <f t="shared" si="0"/>
        <v>68.63092875000001</v>
      </c>
      <c r="O42" s="9">
        <f t="shared" si="0"/>
        <v>50.5500237562118</v>
      </c>
    </row>
    <row r="44" spans="1:15">
      <c r="A44" s="220"/>
      <c r="B44" s="220"/>
      <c r="C44" s="220"/>
      <c r="D44" s="220"/>
      <c r="L44" s="679" t="s">
        <v>13</v>
      </c>
      <c r="M44" s="679"/>
      <c r="N44" s="679"/>
      <c r="O44" s="679"/>
    </row>
    <row r="45" spans="1:15">
      <c r="A45" s="220"/>
      <c r="B45" s="220"/>
      <c r="C45" s="220"/>
      <c r="D45" s="220"/>
      <c r="L45" s="679" t="s">
        <v>14</v>
      </c>
      <c r="M45" s="679"/>
      <c r="N45" s="679"/>
      <c r="O45" s="679"/>
    </row>
    <row r="46" spans="1:15">
      <c r="A46" s="220"/>
      <c r="B46" s="220"/>
      <c r="C46" s="220"/>
      <c r="D46" s="220"/>
      <c r="L46" s="679" t="s">
        <v>89</v>
      </c>
      <c r="M46" s="679"/>
      <c r="N46" s="679"/>
      <c r="O46" s="679"/>
    </row>
    <row r="47" spans="1:15">
      <c r="A47" s="220" t="s">
        <v>12</v>
      </c>
      <c r="C47" s="220"/>
      <c r="D47" s="220"/>
      <c r="L47" s="680" t="s">
        <v>86</v>
      </c>
      <c r="M47" s="680"/>
      <c r="N47" s="680"/>
      <c r="O47" s="225"/>
    </row>
  </sheetData>
  <mergeCells count="19">
    <mergeCell ref="L45:O45"/>
    <mergeCell ref="L46:O46"/>
    <mergeCell ref="L47:N47"/>
    <mergeCell ref="G6:G7"/>
    <mergeCell ref="H6:I6"/>
    <mergeCell ref="J6:K6"/>
    <mergeCell ref="L6:M6"/>
    <mergeCell ref="N6:O6"/>
    <mergeCell ref="L44:O44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</mergeCells>
  <printOptions horizontalCentered="1"/>
  <pageMargins left="1.03" right="0.70866141732283472" top="0.23622047244094491" bottom="0" header="0.31496062992125984" footer="0.31496062992125984"/>
  <pageSetup paperSize="9" scale="6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1"/>
  <sheetViews>
    <sheetView topLeftCell="A26" zoomScaleSheetLayoutView="90" workbookViewId="0">
      <selection activeCell="H48" sqref="H48:M51"/>
    </sheetView>
  </sheetViews>
  <sheetFormatPr defaultRowHeight="12.75"/>
  <cols>
    <col min="1" max="1" width="8.5703125" style="220" customWidth="1"/>
    <col min="2" max="2" width="16.42578125" style="220" customWidth="1"/>
    <col min="3" max="3" width="12" style="220" customWidth="1"/>
    <col min="4" max="4" width="15.140625" style="220" customWidth="1"/>
    <col min="5" max="5" width="8.7109375" style="220" customWidth="1"/>
    <col min="6" max="6" width="7.28515625" style="220" customWidth="1"/>
    <col min="7" max="7" width="7.42578125" style="220" customWidth="1"/>
    <col min="8" max="8" width="6.28515625" style="220" customWidth="1"/>
    <col min="9" max="9" width="6.5703125" style="220" customWidth="1"/>
    <col min="10" max="10" width="6.7109375" style="220" customWidth="1"/>
    <col min="11" max="11" width="7.140625" style="220" customWidth="1"/>
    <col min="12" max="12" width="8.140625" style="220" customWidth="1"/>
    <col min="13" max="13" width="9.28515625" style="220" customWidth="1"/>
    <col min="14" max="15" width="11.42578125" style="220" customWidth="1"/>
    <col min="16" max="16" width="11.28515625" style="220" customWidth="1"/>
    <col min="17" max="16384" width="9.140625" style="220"/>
  </cols>
  <sheetData>
    <row r="1" spans="1:16">
      <c r="H1" s="680"/>
      <c r="I1" s="680"/>
      <c r="L1" s="223" t="s">
        <v>533</v>
      </c>
    </row>
    <row r="2" spans="1:16">
      <c r="D2" s="680" t="s">
        <v>485</v>
      </c>
      <c r="E2" s="680"/>
      <c r="F2" s="680"/>
      <c r="G2" s="680"/>
      <c r="H2" s="222"/>
      <c r="I2" s="222"/>
      <c r="L2" s="223"/>
    </row>
    <row r="3" spans="1:16" s="224" customFormat="1" ht="15.75">
      <c r="A3" s="807" t="s">
        <v>757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</row>
    <row r="4" spans="1:16" s="224" customFormat="1" ht="20.25" customHeight="1">
      <c r="A4" s="807" t="s">
        <v>872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</row>
    <row r="6" spans="1:16">
      <c r="A6" s="225" t="s">
        <v>948</v>
      </c>
      <c r="B6" s="226"/>
      <c r="C6" s="227"/>
      <c r="D6" s="227"/>
      <c r="E6" s="227"/>
      <c r="F6" s="227"/>
      <c r="G6" s="227"/>
      <c r="H6" s="227"/>
      <c r="I6" s="227"/>
      <c r="J6" s="227"/>
    </row>
    <row r="8" spans="1:16" s="228" customFormat="1" ht="15" customHeight="1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685" t="s">
        <v>961</v>
      </c>
      <c r="L8" s="685"/>
      <c r="M8" s="685"/>
      <c r="N8" s="685"/>
      <c r="O8" s="685"/>
      <c r="P8" s="685"/>
    </row>
    <row r="9" spans="1:16" s="228" customFormat="1" ht="20.25" customHeight="1">
      <c r="A9" s="745" t="s">
        <v>2</v>
      </c>
      <c r="B9" s="745" t="s">
        <v>3</v>
      </c>
      <c r="C9" s="751" t="s">
        <v>273</v>
      </c>
      <c r="D9" s="751" t="s">
        <v>274</v>
      </c>
      <c r="E9" s="809" t="s">
        <v>275</v>
      </c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</row>
    <row r="10" spans="1:16" s="228" customFormat="1" ht="35.25" customHeight="1">
      <c r="A10" s="808"/>
      <c r="B10" s="808"/>
      <c r="C10" s="752"/>
      <c r="D10" s="752"/>
      <c r="E10" s="322" t="s">
        <v>836</v>
      </c>
      <c r="F10" s="322" t="s">
        <v>276</v>
      </c>
      <c r="G10" s="322" t="s">
        <v>277</v>
      </c>
      <c r="H10" s="322" t="s">
        <v>278</v>
      </c>
      <c r="I10" s="322" t="s">
        <v>279</v>
      </c>
      <c r="J10" s="322" t="s">
        <v>280</v>
      </c>
      <c r="K10" s="322" t="s">
        <v>281</v>
      </c>
      <c r="L10" s="322" t="s">
        <v>282</v>
      </c>
      <c r="M10" s="322" t="s">
        <v>837</v>
      </c>
      <c r="N10" s="241" t="s">
        <v>838</v>
      </c>
      <c r="O10" s="241" t="s">
        <v>839</v>
      </c>
      <c r="P10" s="241" t="s">
        <v>840</v>
      </c>
    </row>
    <row r="11" spans="1:16" s="228" customFormat="1" ht="12.75" customHeight="1">
      <c r="A11" s="231">
        <v>1</v>
      </c>
      <c r="B11" s="231">
        <v>2</v>
      </c>
      <c r="C11" s="231">
        <v>3</v>
      </c>
      <c r="D11" s="231">
        <v>4</v>
      </c>
      <c r="E11" s="231">
        <v>5</v>
      </c>
      <c r="F11" s="231">
        <v>6</v>
      </c>
      <c r="G11" s="231">
        <v>7</v>
      </c>
      <c r="H11" s="231">
        <v>8</v>
      </c>
      <c r="I11" s="231">
        <v>9</v>
      </c>
      <c r="J11" s="231">
        <v>10</v>
      </c>
      <c r="K11" s="231">
        <v>11</v>
      </c>
      <c r="L11" s="231">
        <v>12</v>
      </c>
      <c r="M11" s="231">
        <v>13</v>
      </c>
      <c r="N11" s="231">
        <v>14</v>
      </c>
      <c r="O11" s="231">
        <v>15</v>
      </c>
      <c r="P11" s="231">
        <v>16</v>
      </c>
    </row>
    <row r="12" spans="1:16" ht="14.25">
      <c r="A12" s="154">
        <v>1</v>
      </c>
      <c r="B12" s="406" t="s">
        <v>905</v>
      </c>
      <c r="C12" s="174">
        <v>1894</v>
      </c>
      <c r="D12" s="174">
        <v>1887</v>
      </c>
      <c r="E12" s="174">
        <v>1887</v>
      </c>
      <c r="F12" s="174">
        <v>1887</v>
      </c>
      <c r="G12" s="174">
        <v>1887</v>
      </c>
      <c r="H12" s="174">
        <v>1887</v>
      </c>
      <c r="I12" s="174">
        <v>1887</v>
      </c>
      <c r="J12" s="174">
        <v>1887</v>
      </c>
      <c r="K12" s="174">
        <v>1887</v>
      </c>
      <c r="L12" s="174">
        <v>1887</v>
      </c>
      <c r="M12" s="174">
        <v>1887</v>
      </c>
      <c r="N12" s="174">
        <v>1887</v>
      </c>
      <c r="O12" s="174">
        <v>895</v>
      </c>
      <c r="P12" s="174">
        <v>2</v>
      </c>
    </row>
    <row r="13" spans="1:16" ht="14.25">
      <c r="A13" s="154">
        <v>2</v>
      </c>
      <c r="B13" s="406" t="s">
        <v>906</v>
      </c>
      <c r="C13" s="174">
        <v>2874</v>
      </c>
      <c r="D13" s="174">
        <v>2847</v>
      </c>
      <c r="E13" s="174">
        <v>2838</v>
      </c>
      <c r="F13" s="174">
        <v>2836</v>
      </c>
      <c r="G13" s="174">
        <v>2836</v>
      </c>
      <c r="H13" s="174">
        <v>2834</v>
      </c>
      <c r="I13" s="174">
        <v>2831</v>
      </c>
      <c r="J13" s="174">
        <v>2831</v>
      </c>
      <c r="K13" s="174">
        <v>2823</v>
      </c>
      <c r="L13" s="174">
        <v>2823</v>
      </c>
      <c r="M13" s="174">
        <v>2819</v>
      </c>
      <c r="N13" s="174">
        <v>2819</v>
      </c>
      <c r="O13" s="174">
        <v>2618</v>
      </c>
      <c r="P13" s="174">
        <v>2342</v>
      </c>
    </row>
    <row r="14" spans="1:16" ht="14.25">
      <c r="A14" s="154">
        <v>3</v>
      </c>
      <c r="B14" s="406" t="s">
        <v>907</v>
      </c>
      <c r="C14" s="174">
        <v>2651</v>
      </c>
      <c r="D14" s="174">
        <v>2595</v>
      </c>
      <c r="E14" s="154">
        <v>2329</v>
      </c>
      <c r="F14" s="154">
        <v>2156</v>
      </c>
      <c r="G14" s="154">
        <v>2151</v>
      </c>
      <c r="H14" s="154">
        <v>2124</v>
      </c>
      <c r="I14" s="174">
        <v>2115</v>
      </c>
      <c r="J14" s="174">
        <v>2104</v>
      </c>
      <c r="K14" s="174">
        <v>1967</v>
      </c>
      <c r="L14" s="174">
        <v>1959</v>
      </c>
      <c r="M14" s="174">
        <v>1942</v>
      </c>
      <c r="N14" s="174">
        <v>1942</v>
      </c>
      <c r="O14" s="174">
        <v>1942</v>
      </c>
      <c r="P14" s="174">
        <v>1927</v>
      </c>
    </row>
    <row r="15" spans="1:16" s="147" customFormat="1" ht="12.75" customHeight="1">
      <c r="A15" s="154">
        <v>4</v>
      </c>
      <c r="B15" s="406" t="s">
        <v>908</v>
      </c>
      <c r="C15" s="174">
        <v>1307</v>
      </c>
      <c r="D15" s="174">
        <v>1306</v>
      </c>
      <c r="E15" s="174">
        <v>1306</v>
      </c>
      <c r="F15" s="174">
        <v>1306</v>
      </c>
      <c r="G15" s="174">
        <v>1306</v>
      </c>
      <c r="H15" s="154">
        <v>1306</v>
      </c>
      <c r="I15" s="174">
        <v>1304</v>
      </c>
      <c r="J15" s="154">
        <v>1297</v>
      </c>
      <c r="K15" s="154">
        <v>1293</v>
      </c>
      <c r="L15" s="154">
        <v>1292</v>
      </c>
      <c r="M15" s="154">
        <v>1288</v>
      </c>
      <c r="N15" s="154">
        <v>1286</v>
      </c>
      <c r="O15" s="154">
        <v>1063</v>
      </c>
      <c r="P15" s="154">
        <v>493</v>
      </c>
    </row>
    <row r="16" spans="1:16" s="147" customFormat="1" ht="12.75" customHeight="1">
      <c r="A16" s="154">
        <v>5</v>
      </c>
      <c r="B16" s="406" t="s">
        <v>909</v>
      </c>
      <c r="C16" s="538">
        <v>4927</v>
      </c>
      <c r="D16" s="538">
        <v>4915</v>
      </c>
      <c r="E16" s="538">
        <v>4914</v>
      </c>
      <c r="F16" s="538">
        <v>4913</v>
      </c>
      <c r="G16" s="538">
        <v>4913</v>
      </c>
      <c r="H16" s="538">
        <v>4913</v>
      </c>
      <c r="I16" s="538">
        <v>4913</v>
      </c>
      <c r="J16" s="154">
        <v>4913</v>
      </c>
      <c r="K16" s="154">
        <v>4913</v>
      </c>
      <c r="L16" s="154">
        <v>4913</v>
      </c>
      <c r="M16" s="154">
        <v>4913</v>
      </c>
      <c r="N16" s="154">
        <v>4913</v>
      </c>
      <c r="O16" s="154">
        <v>4913</v>
      </c>
      <c r="P16" s="154">
        <v>4904</v>
      </c>
    </row>
    <row r="17" spans="1:16" s="147" customFormat="1" ht="13.15" customHeight="1">
      <c r="A17" s="154">
        <v>6</v>
      </c>
      <c r="B17" s="406" t="s">
        <v>910</v>
      </c>
      <c r="C17" s="538">
        <v>1743</v>
      </c>
      <c r="D17" s="538">
        <v>1713</v>
      </c>
      <c r="E17" s="538">
        <v>1640</v>
      </c>
      <c r="F17" s="538">
        <v>1625</v>
      </c>
      <c r="G17" s="538">
        <v>1625</v>
      </c>
      <c r="H17" s="538">
        <v>1624</v>
      </c>
      <c r="I17" s="538">
        <v>1624</v>
      </c>
      <c r="J17" s="154">
        <v>1624</v>
      </c>
      <c r="K17" s="154">
        <v>1614</v>
      </c>
      <c r="L17" s="154">
        <v>1593</v>
      </c>
      <c r="M17" s="154">
        <v>1586</v>
      </c>
      <c r="N17" s="154">
        <v>1556</v>
      </c>
      <c r="O17" s="154">
        <v>1377</v>
      </c>
      <c r="P17" s="154">
        <v>1316</v>
      </c>
    </row>
    <row r="18" spans="1:16" ht="12.75" customHeight="1">
      <c r="A18" s="154">
        <v>7</v>
      </c>
      <c r="B18" s="406" t="s">
        <v>911</v>
      </c>
      <c r="C18" s="174">
        <v>2911</v>
      </c>
      <c r="D18" s="174">
        <v>2914</v>
      </c>
      <c r="E18" s="174">
        <v>2906</v>
      </c>
      <c r="F18" s="174">
        <v>2906</v>
      </c>
      <c r="G18" s="174">
        <v>2906</v>
      </c>
      <c r="H18" s="174">
        <v>2906</v>
      </c>
      <c r="I18" s="174">
        <v>2906</v>
      </c>
      <c r="J18" s="174">
        <v>2906</v>
      </c>
      <c r="K18" s="174">
        <v>2906</v>
      </c>
      <c r="L18" s="174">
        <v>2906</v>
      </c>
      <c r="M18" s="174">
        <v>2906</v>
      </c>
      <c r="N18" s="174">
        <v>2903</v>
      </c>
      <c r="O18" s="174">
        <v>2897</v>
      </c>
      <c r="P18" s="174">
        <v>2797</v>
      </c>
    </row>
    <row r="19" spans="1:16" ht="14.25">
      <c r="A19" s="154">
        <v>8</v>
      </c>
      <c r="B19" s="406" t="s">
        <v>912</v>
      </c>
      <c r="C19" s="174">
        <v>1976</v>
      </c>
      <c r="D19" s="174">
        <v>1737</v>
      </c>
      <c r="E19" s="174">
        <v>1542</v>
      </c>
      <c r="F19" s="174">
        <v>1541</v>
      </c>
      <c r="G19" s="174">
        <v>1540</v>
      </c>
      <c r="H19" s="174">
        <v>1520</v>
      </c>
      <c r="I19" s="174">
        <v>1520</v>
      </c>
      <c r="J19" s="174">
        <v>1518</v>
      </c>
      <c r="K19" s="174">
        <v>1434</v>
      </c>
      <c r="L19" s="174">
        <v>1428</v>
      </c>
      <c r="M19" s="174">
        <v>1406</v>
      </c>
      <c r="N19" s="174">
        <v>1013</v>
      </c>
      <c r="O19" s="174">
        <v>526</v>
      </c>
      <c r="P19" s="174">
        <v>211</v>
      </c>
    </row>
    <row r="20" spans="1:16" ht="14.25">
      <c r="A20" s="154">
        <v>9</v>
      </c>
      <c r="B20" s="406" t="s">
        <v>913</v>
      </c>
      <c r="C20" s="174">
        <v>1278</v>
      </c>
      <c r="D20" s="174">
        <v>1274</v>
      </c>
      <c r="E20" s="174">
        <v>1274</v>
      </c>
      <c r="F20" s="174">
        <v>1274</v>
      </c>
      <c r="G20" s="174">
        <v>1274</v>
      </c>
      <c r="H20" s="174">
        <v>1274</v>
      </c>
      <c r="I20" s="174">
        <v>1274</v>
      </c>
      <c r="J20" s="174">
        <v>1274</v>
      </c>
      <c r="K20" s="174">
        <v>1274</v>
      </c>
      <c r="L20" s="174">
        <v>1274</v>
      </c>
      <c r="M20" s="174">
        <v>1274</v>
      </c>
      <c r="N20" s="174">
        <v>1274</v>
      </c>
      <c r="O20" s="174">
        <v>1274</v>
      </c>
      <c r="P20" s="174">
        <v>1274</v>
      </c>
    </row>
    <row r="21" spans="1:16" ht="14.25">
      <c r="A21" s="154">
        <v>10</v>
      </c>
      <c r="B21" s="406" t="s">
        <v>914</v>
      </c>
      <c r="C21" s="174">
        <v>1830</v>
      </c>
      <c r="D21" s="174">
        <v>1711</v>
      </c>
      <c r="E21" s="174">
        <v>1691</v>
      </c>
      <c r="F21" s="174">
        <v>1690</v>
      </c>
      <c r="G21" s="174">
        <v>1687</v>
      </c>
      <c r="H21" s="174">
        <v>1682</v>
      </c>
      <c r="I21" s="174">
        <v>1596</v>
      </c>
      <c r="J21" s="174">
        <v>1431</v>
      </c>
      <c r="K21" s="174">
        <v>1414</v>
      </c>
      <c r="L21" s="174">
        <v>1411</v>
      </c>
      <c r="M21" s="174">
        <v>1410</v>
      </c>
      <c r="N21" s="174">
        <v>1222</v>
      </c>
      <c r="O21" s="174">
        <v>884</v>
      </c>
      <c r="P21" s="174">
        <v>501</v>
      </c>
    </row>
    <row r="22" spans="1:16" ht="14.25">
      <c r="A22" s="154">
        <v>11</v>
      </c>
      <c r="B22" s="406" t="s">
        <v>915</v>
      </c>
      <c r="C22" s="174">
        <v>1414</v>
      </c>
      <c r="D22" s="174">
        <v>1247</v>
      </c>
      <c r="E22" s="174">
        <v>1196</v>
      </c>
      <c r="F22" s="174">
        <v>1185</v>
      </c>
      <c r="G22" s="174">
        <v>1102</v>
      </c>
      <c r="H22" s="174">
        <v>1080</v>
      </c>
      <c r="I22" s="174">
        <v>1080</v>
      </c>
      <c r="J22" s="174">
        <v>999</v>
      </c>
      <c r="K22" s="174">
        <v>982</v>
      </c>
      <c r="L22" s="174">
        <v>972</v>
      </c>
      <c r="M22" s="174">
        <v>786</v>
      </c>
      <c r="N22" s="174">
        <v>587</v>
      </c>
      <c r="O22" s="174">
        <v>391</v>
      </c>
      <c r="P22" s="174">
        <v>200</v>
      </c>
    </row>
    <row r="23" spans="1:16" ht="14.25">
      <c r="A23" s="154">
        <v>12</v>
      </c>
      <c r="B23" s="406" t="s">
        <v>916</v>
      </c>
      <c r="C23" s="174">
        <v>1538</v>
      </c>
      <c r="D23" s="174">
        <v>1539</v>
      </c>
      <c r="E23" s="174">
        <v>1539</v>
      </c>
      <c r="F23" s="174">
        <v>1539</v>
      </c>
      <c r="G23" s="174">
        <v>1539</v>
      </c>
      <c r="H23" s="174">
        <v>1539</v>
      </c>
      <c r="I23" s="174">
        <v>1539</v>
      </c>
      <c r="J23" s="174">
        <v>1539</v>
      </c>
      <c r="K23" s="174">
        <v>1539</v>
      </c>
      <c r="L23" s="174">
        <v>1539</v>
      </c>
      <c r="M23" s="174">
        <v>1539</v>
      </c>
      <c r="N23" s="174">
        <v>1539</v>
      </c>
      <c r="O23" s="174">
        <v>1539</v>
      </c>
      <c r="P23" s="174">
        <v>1539</v>
      </c>
    </row>
    <row r="24" spans="1:16" ht="14.25">
      <c r="A24" s="154">
        <v>13</v>
      </c>
      <c r="B24" s="406" t="s">
        <v>917</v>
      </c>
      <c r="C24" s="174">
        <v>1150</v>
      </c>
      <c r="D24" s="174">
        <v>1145</v>
      </c>
      <c r="E24" s="174">
        <v>1143</v>
      </c>
      <c r="F24" s="174">
        <v>1143</v>
      </c>
      <c r="G24" s="174">
        <v>1143</v>
      </c>
      <c r="H24" s="174">
        <v>1143</v>
      </c>
      <c r="I24" s="174">
        <v>1143</v>
      </c>
      <c r="J24" s="174">
        <v>1143</v>
      </c>
      <c r="K24" s="174">
        <v>1143</v>
      </c>
      <c r="L24" s="174">
        <v>1143</v>
      </c>
      <c r="M24" s="174">
        <v>1143</v>
      </c>
      <c r="N24" s="174">
        <v>1139</v>
      </c>
      <c r="O24" s="174">
        <v>1115</v>
      </c>
      <c r="P24" s="174">
        <v>1000</v>
      </c>
    </row>
    <row r="25" spans="1:16" ht="14.25">
      <c r="A25" s="154">
        <v>14</v>
      </c>
      <c r="B25" s="406" t="s">
        <v>918</v>
      </c>
      <c r="C25" s="174">
        <v>2235</v>
      </c>
      <c r="D25" s="174">
        <v>2193</v>
      </c>
      <c r="E25" s="174">
        <v>2191</v>
      </c>
      <c r="F25" s="174">
        <v>2191</v>
      </c>
      <c r="G25" s="174">
        <v>2191</v>
      </c>
      <c r="H25" s="174">
        <v>2191</v>
      </c>
      <c r="I25" s="174">
        <v>2176</v>
      </c>
      <c r="J25" s="174">
        <v>1884</v>
      </c>
      <c r="K25" s="174">
        <v>1882</v>
      </c>
      <c r="L25" s="174">
        <v>1882</v>
      </c>
      <c r="M25" s="174">
        <v>1881</v>
      </c>
      <c r="N25" s="174">
        <v>1789</v>
      </c>
      <c r="O25" s="174">
        <v>1619</v>
      </c>
      <c r="P25" s="174">
        <v>1302</v>
      </c>
    </row>
    <row r="26" spans="1:16" ht="14.25">
      <c r="A26" s="154">
        <v>15</v>
      </c>
      <c r="B26" s="406" t="s">
        <v>919</v>
      </c>
      <c r="C26" s="174">
        <v>1923</v>
      </c>
      <c r="D26" s="174">
        <v>1925</v>
      </c>
      <c r="E26" s="174">
        <v>1925</v>
      </c>
      <c r="F26" s="174">
        <v>1925</v>
      </c>
      <c r="G26" s="174">
        <v>1925</v>
      </c>
      <c r="H26" s="174">
        <v>1925</v>
      </c>
      <c r="I26" s="174">
        <v>1925</v>
      </c>
      <c r="J26" s="174">
        <v>1925</v>
      </c>
      <c r="K26" s="174">
        <v>1924</v>
      </c>
      <c r="L26" s="174">
        <v>1923</v>
      </c>
      <c r="M26" s="174">
        <v>1923</v>
      </c>
      <c r="N26" s="174">
        <v>1919</v>
      </c>
      <c r="O26" s="174">
        <v>1751</v>
      </c>
      <c r="P26" s="174">
        <v>806</v>
      </c>
    </row>
    <row r="27" spans="1:16" ht="14.25">
      <c r="A27" s="154">
        <v>16</v>
      </c>
      <c r="B27" s="406" t="s">
        <v>920</v>
      </c>
      <c r="C27" s="174">
        <v>1091</v>
      </c>
      <c r="D27" s="174">
        <v>1084</v>
      </c>
      <c r="E27" s="174">
        <v>1083</v>
      </c>
      <c r="F27" s="174">
        <v>1083</v>
      </c>
      <c r="G27" s="174">
        <v>1083</v>
      </c>
      <c r="H27" s="174">
        <v>1083</v>
      </c>
      <c r="I27" s="174">
        <v>1083</v>
      </c>
      <c r="J27" s="174">
        <v>1083</v>
      </c>
      <c r="K27" s="174">
        <v>1083</v>
      </c>
      <c r="L27" s="174">
        <v>1083</v>
      </c>
      <c r="M27" s="174">
        <v>1083</v>
      </c>
      <c r="N27" s="174">
        <v>1083</v>
      </c>
      <c r="O27" s="174">
        <v>998</v>
      </c>
      <c r="P27" s="174">
        <v>867</v>
      </c>
    </row>
    <row r="28" spans="1:16" ht="14.25">
      <c r="A28" s="154">
        <v>17</v>
      </c>
      <c r="B28" s="406" t="s">
        <v>921</v>
      </c>
      <c r="C28" s="174">
        <v>3629</v>
      </c>
      <c r="D28" s="174">
        <v>3581</v>
      </c>
      <c r="E28" s="174">
        <v>3554</v>
      </c>
      <c r="F28" s="174">
        <v>3554</v>
      </c>
      <c r="G28" s="174">
        <v>3554</v>
      </c>
      <c r="H28" s="174">
        <v>3554</v>
      </c>
      <c r="I28" s="174">
        <v>3554</v>
      </c>
      <c r="J28" s="174">
        <v>3553</v>
      </c>
      <c r="K28" s="174">
        <v>3542</v>
      </c>
      <c r="L28" s="174">
        <v>3529</v>
      </c>
      <c r="M28" s="174">
        <v>3529</v>
      </c>
      <c r="N28" s="174">
        <v>3525</v>
      </c>
      <c r="O28" s="174">
        <v>3522</v>
      </c>
      <c r="P28" s="174">
        <v>976</v>
      </c>
    </row>
    <row r="29" spans="1:16" ht="14.25">
      <c r="A29" s="154">
        <v>18</v>
      </c>
      <c r="B29" s="406" t="s">
        <v>922</v>
      </c>
      <c r="C29" s="174">
        <v>1280</v>
      </c>
      <c r="D29" s="174">
        <v>901</v>
      </c>
      <c r="E29" s="174">
        <v>901</v>
      </c>
      <c r="F29" s="174">
        <v>901</v>
      </c>
      <c r="G29" s="174">
        <v>901</v>
      </c>
      <c r="H29" s="174">
        <v>901</v>
      </c>
      <c r="I29" s="174">
        <v>901</v>
      </c>
      <c r="J29" s="174">
        <v>901</v>
      </c>
      <c r="K29" s="174">
        <v>901</v>
      </c>
      <c r="L29" s="174">
        <v>901</v>
      </c>
      <c r="M29" s="174">
        <v>901</v>
      </c>
      <c r="N29" s="174">
        <v>901</v>
      </c>
      <c r="O29" s="174">
        <v>901</v>
      </c>
      <c r="P29" s="174">
        <v>240</v>
      </c>
    </row>
    <row r="30" spans="1:16" ht="14.25">
      <c r="A30" s="154">
        <v>19</v>
      </c>
      <c r="B30" s="406" t="s">
        <v>923</v>
      </c>
      <c r="C30" s="174">
        <v>1885</v>
      </c>
      <c r="D30" s="174">
        <v>1895</v>
      </c>
      <c r="E30" s="174">
        <v>1893</v>
      </c>
      <c r="F30" s="174">
        <v>1892</v>
      </c>
      <c r="G30" s="174">
        <v>1892</v>
      </c>
      <c r="H30" s="174">
        <v>1892</v>
      </c>
      <c r="I30" s="174">
        <v>1892</v>
      </c>
      <c r="J30" s="174">
        <v>1892</v>
      </c>
      <c r="K30" s="174">
        <v>1892</v>
      </c>
      <c r="L30" s="174">
        <v>1885</v>
      </c>
      <c r="M30" s="174">
        <v>1882</v>
      </c>
      <c r="N30" s="174">
        <v>1882</v>
      </c>
      <c r="O30" s="174">
        <v>1422</v>
      </c>
      <c r="P30" s="174">
        <v>1413</v>
      </c>
    </row>
    <row r="31" spans="1:16" ht="14.25">
      <c r="A31" s="154">
        <v>20</v>
      </c>
      <c r="B31" s="406" t="s">
        <v>924</v>
      </c>
      <c r="C31" s="174">
        <v>1748</v>
      </c>
      <c r="D31" s="174">
        <v>1710</v>
      </c>
      <c r="E31" s="174">
        <v>1697</v>
      </c>
      <c r="F31" s="174">
        <v>1696</v>
      </c>
      <c r="G31" s="174">
        <v>1696</v>
      </c>
      <c r="H31" s="174">
        <v>1696</v>
      </c>
      <c r="I31" s="174">
        <v>1696</v>
      </c>
      <c r="J31" s="174">
        <v>1696</v>
      </c>
      <c r="K31" s="174">
        <v>1690</v>
      </c>
      <c r="L31" s="174">
        <v>1687</v>
      </c>
      <c r="M31" s="174">
        <v>1686</v>
      </c>
      <c r="N31" s="174">
        <v>1563</v>
      </c>
      <c r="O31" s="174">
        <v>1411</v>
      </c>
      <c r="P31" s="174">
        <v>1161</v>
      </c>
    </row>
    <row r="32" spans="1:16" ht="14.25">
      <c r="A32" s="154">
        <v>21</v>
      </c>
      <c r="B32" s="406" t="s">
        <v>925</v>
      </c>
      <c r="C32" s="174">
        <v>1552</v>
      </c>
      <c r="D32" s="174">
        <v>1568</v>
      </c>
      <c r="E32" s="174">
        <v>1554</v>
      </c>
      <c r="F32" s="174">
        <v>1554</v>
      </c>
      <c r="G32" s="174">
        <v>1554</v>
      </c>
      <c r="H32" s="174">
        <v>1554</v>
      </c>
      <c r="I32" s="174">
        <v>1519</v>
      </c>
      <c r="J32" s="174">
        <v>1519</v>
      </c>
      <c r="K32" s="174">
        <v>1519</v>
      </c>
      <c r="L32" s="174">
        <v>1518</v>
      </c>
      <c r="M32" s="174">
        <v>1518</v>
      </c>
      <c r="N32" s="174">
        <v>1419</v>
      </c>
      <c r="O32" s="174">
        <v>1374</v>
      </c>
      <c r="P32" s="174">
        <v>843</v>
      </c>
    </row>
    <row r="33" spans="1:19" ht="14.25">
      <c r="A33" s="154">
        <v>22</v>
      </c>
      <c r="B33" s="406" t="s">
        <v>926</v>
      </c>
      <c r="C33" s="174">
        <v>3513</v>
      </c>
      <c r="D33" s="174">
        <v>3510</v>
      </c>
      <c r="E33" s="174">
        <v>3501</v>
      </c>
      <c r="F33" s="174">
        <v>3501</v>
      </c>
      <c r="G33" s="174">
        <v>3501</v>
      </c>
      <c r="H33" s="174">
        <v>3500</v>
      </c>
      <c r="I33" s="174">
        <v>3500</v>
      </c>
      <c r="J33" s="174">
        <v>3500</v>
      </c>
      <c r="K33" s="174">
        <v>3500</v>
      </c>
      <c r="L33" s="174">
        <v>3379</v>
      </c>
      <c r="M33" s="174">
        <v>3189</v>
      </c>
      <c r="N33" s="174">
        <v>3148</v>
      </c>
      <c r="O33" s="174">
        <v>2961</v>
      </c>
      <c r="P33" s="174">
        <v>2077</v>
      </c>
    </row>
    <row r="34" spans="1:19" ht="14.25">
      <c r="A34" s="154">
        <v>23</v>
      </c>
      <c r="B34" s="406" t="s">
        <v>927</v>
      </c>
      <c r="C34" s="174">
        <v>1416</v>
      </c>
      <c r="D34" s="174">
        <v>1336</v>
      </c>
      <c r="E34" s="174">
        <v>1313</v>
      </c>
      <c r="F34" s="174">
        <v>1304</v>
      </c>
      <c r="G34" s="174">
        <v>1304</v>
      </c>
      <c r="H34" s="174">
        <v>1301</v>
      </c>
      <c r="I34" s="174">
        <v>1301</v>
      </c>
      <c r="J34" s="174">
        <v>1301</v>
      </c>
      <c r="K34" s="174">
        <v>1297</v>
      </c>
      <c r="L34" s="174">
        <v>1297</v>
      </c>
      <c r="M34" s="174">
        <v>1297</v>
      </c>
      <c r="N34" s="174">
        <v>1297</v>
      </c>
      <c r="O34" s="174">
        <v>1297</v>
      </c>
      <c r="P34" s="174">
        <v>460</v>
      </c>
    </row>
    <row r="35" spans="1:19" ht="14.25">
      <c r="A35" s="154">
        <v>24</v>
      </c>
      <c r="B35" s="406" t="s">
        <v>928</v>
      </c>
      <c r="C35" s="174">
        <v>1144</v>
      </c>
      <c r="D35" s="174">
        <v>1143</v>
      </c>
      <c r="E35" s="174">
        <v>1143</v>
      </c>
      <c r="F35" s="174">
        <v>1143</v>
      </c>
      <c r="G35" s="174">
        <v>1143</v>
      </c>
      <c r="H35" s="174">
        <v>1143</v>
      </c>
      <c r="I35" s="174">
        <v>1143</v>
      </c>
      <c r="J35" s="174">
        <v>1130</v>
      </c>
      <c r="K35" s="174">
        <v>1128</v>
      </c>
      <c r="L35" s="174">
        <v>1128</v>
      </c>
      <c r="M35" s="174">
        <v>1128</v>
      </c>
      <c r="N35" s="174">
        <v>1128</v>
      </c>
      <c r="O35" s="174">
        <v>1118</v>
      </c>
      <c r="P35" s="174">
        <v>955</v>
      </c>
    </row>
    <row r="36" spans="1:19" ht="14.25">
      <c r="A36" s="154">
        <v>25</v>
      </c>
      <c r="B36" s="406" t="s">
        <v>929</v>
      </c>
      <c r="C36" s="174">
        <v>3118</v>
      </c>
      <c r="D36" s="174">
        <v>3090</v>
      </c>
      <c r="E36" s="174">
        <v>3090</v>
      </c>
      <c r="F36" s="174">
        <v>3090</v>
      </c>
      <c r="G36" s="174">
        <v>3090</v>
      </c>
      <c r="H36" s="174">
        <v>3090</v>
      </c>
      <c r="I36" s="174">
        <v>3090</v>
      </c>
      <c r="J36" s="174">
        <v>3090</v>
      </c>
      <c r="K36" s="174">
        <v>3089</v>
      </c>
      <c r="L36" s="174">
        <v>3089</v>
      </c>
      <c r="M36" s="174">
        <v>3089</v>
      </c>
      <c r="N36" s="174">
        <v>3089</v>
      </c>
      <c r="O36" s="174">
        <v>3089</v>
      </c>
      <c r="P36" s="174">
        <v>3043</v>
      </c>
    </row>
    <row r="37" spans="1:19" ht="14.25">
      <c r="A37" s="154">
        <v>26</v>
      </c>
      <c r="B37" s="406" t="s">
        <v>930</v>
      </c>
      <c r="C37" s="174">
        <v>1806</v>
      </c>
      <c r="D37" s="174">
        <v>1794</v>
      </c>
      <c r="E37" s="174">
        <v>1789</v>
      </c>
      <c r="F37" s="174">
        <v>1789</v>
      </c>
      <c r="G37" s="174">
        <v>1789</v>
      </c>
      <c r="H37" s="174">
        <v>1789</v>
      </c>
      <c r="I37" s="174">
        <v>1789</v>
      </c>
      <c r="J37" s="174">
        <v>1789</v>
      </c>
      <c r="K37" s="174">
        <v>1788</v>
      </c>
      <c r="L37" s="174">
        <v>1787</v>
      </c>
      <c r="M37" s="174">
        <v>1785</v>
      </c>
      <c r="N37" s="174">
        <v>1784</v>
      </c>
      <c r="O37" s="174">
        <v>1784</v>
      </c>
      <c r="P37" s="174">
        <v>1560</v>
      </c>
    </row>
    <row r="38" spans="1:19" ht="14.25">
      <c r="A38" s="154">
        <v>27</v>
      </c>
      <c r="B38" s="406" t="s">
        <v>931</v>
      </c>
      <c r="C38" s="174">
        <v>1356</v>
      </c>
      <c r="D38" s="174">
        <v>1355</v>
      </c>
      <c r="E38" s="174">
        <v>1005</v>
      </c>
      <c r="F38" s="174">
        <v>1005</v>
      </c>
      <c r="G38" s="174">
        <v>1005</v>
      </c>
      <c r="H38" s="174">
        <v>1000</v>
      </c>
      <c r="I38" s="174">
        <v>1000</v>
      </c>
      <c r="J38" s="174">
        <v>1000</v>
      </c>
      <c r="K38" s="174">
        <v>1000</v>
      </c>
      <c r="L38" s="174">
        <v>1000</v>
      </c>
      <c r="M38" s="174">
        <v>999</v>
      </c>
      <c r="N38" s="174">
        <v>991</v>
      </c>
      <c r="O38" s="174">
        <v>773</v>
      </c>
      <c r="P38" s="174">
        <v>680</v>
      </c>
    </row>
    <row r="39" spans="1:19" ht="14.25">
      <c r="A39" s="154">
        <v>28</v>
      </c>
      <c r="B39" s="406" t="s">
        <v>932</v>
      </c>
      <c r="C39" s="174">
        <v>1687</v>
      </c>
      <c r="D39" s="174">
        <v>1687</v>
      </c>
      <c r="E39" s="174">
        <v>1682</v>
      </c>
      <c r="F39" s="174">
        <v>1682</v>
      </c>
      <c r="G39" s="174">
        <v>1682</v>
      </c>
      <c r="H39" s="174">
        <v>1682</v>
      </c>
      <c r="I39" s="174">
        <v>1682</v>
      </c>
      <c r="J39" s="174">
        <v>1681</v>
      </c>
      <c r="K39" s="174">
        <v>1681</v>
      </c>
      <c r="L39" s="174">
        <v>1681</v>
      </c>
      <c r="M39" s="174">
        <v>1680</v>
      </c>
      <c r="N39" s="174">
        <v>1439</v>
      </c>
      <c r="O39" s="174">
        <v>1384</v>
      </c>
      <c r="P39" s="174">
        <v>1097</v>
      </c>
    </row>
    <row r="40" spans="1:19" ht="14.25">
      <c r="A40" s="154">
        <v>29</v>
      </c>
      <c r="B40" s="406" t="s">
        <v>933</v>
      </c>
      <c r="C40" s="174">
        <v>1107</v>
      </c>
      <c r="D40" s="174">
        <v>1098</v>
      </c>
      <c r="E40" s="174">
        <v>1098</v>
      </c>
      <c r="F40" s="174">
        <v>1098</v>
      </c>
      <c r="G40" s="174">
        <v>1098</v>
      </c>
      <c r="H40" s="174">
        <v>1098</v>
      </c>
      <c r="I40" s="174">
        <v>1098</v>
      </c>
      <c r="J40" s="174">
        <v>1098</v>
      </c>
      <c r="K40" s="174">
        <v>1098</v>
      </c>
      <c r="L40" s="174">
        <v>1098</v>
      </c>
      <c r="M40" s="174">
        <v>1098</v>
      </c>
      <c r="N40" s="174">
        <v>1098</v>
      </c>
      <c r="O40" s="174">
        <v>1098</v>
      </c>
      <c r="P40" s="174">
        <v>1097</v>
      </c>
    </row>
    <row r="41" spans="1:19" ht="14.25">
      <c r="A41" s="154">
        <v>30</v>
      </c>
      <c r="B41" s="406" t="s">
        <v>934</v>
      </c>
      <c r="C41" s="174">
        <v>1943</v>
      </c>
      <c r="D41" s="174">
        <v>1940</v>
      </c>
      <c r="E41" s="174">
        <v>1940</v>
      </c>
      <c r="F41" s="174">
        <v>1940</v>
      </c>
      <c r="G41" s="174">
        <v>1940</v>
      </c>
      <c r="H41" s="174">
        <v>1940</v>
      </c>
      <c r="I41" s="174">
        <v>1940</v>
      </c>
      <c r="J41" s="174">
        <v>1940</v>
      </c>
      <c r="K41" s="174">
        <v>1940</v>
      </c>
      <c r="L41" s="174">
        <v>1940</v>
      </c>
      <c r="M41" s="174">
        <v>1940</v>
      </c>
      <c r="N41" s="174">
        <v>1940</v>
      </c>
      <c r="O41" s="174">
        <v>1940</v>
      </c>
      <c r="P41" s="174">
        <v>1940</v>
      </c>
    </row>
    <row r="42" spans="1:19" ht="14.25">
      <c r="A42" s="154">
        <v>31</v>
      </c>
      <c r="B42" s="406" t="s">
        <v>935</v>
      </c>
      <c r="C42" s="174">
        <v>930</v>
      </c>
      <c r="D42" s="174">
        <v>926</v>
      </c>
      <c r="E42" s="174">
        <v>926</v>
      </c>
      <c r="F42" s="174">
        <v>926</v>
      </c>
      <c r="G42" s="174">
        <v>926</v>
      </c>
      <c r="H42" s="174">
        <v>926</v>
      </c>
      <c r="I42" s="174">
        <v>926</v>
      </c>
      <c r="J42" s="174">
        <v>926</v>
      </c>
      <c r="K42" s="174">
        <v>926</v>
      </c>
      <c r="L42" s="174">
        <v>926</v>
      </c>
      <c r="M42" s="174">
        <v>926</v>
      </c>
      <c r="N42" s="174">
        <v>926</v>
      </c>
      <c r="O42" s="174">
        <v>926</v>
      </c>
      <c r="P42" s="174">
        <v>926</v>
      </c>
    </row>
    <row r="43" spans="1:19" ht="14.25">
      <c r="A43" s="154">
        <v>32</v>
      </c>
      <c r="B43" s="406" t="s">
        <v>936</v>
      </c>
      <c r="C43" s="174">
        <v>1574</v>
      </c>
      <c r="D43" s="174">
        <v>1570</v>
      </c>
      <c r="E43" s="174">
        <v>1570</v>
      </c>
      <c r="F43" s="174">
        <v>1570</v>
      </c>
      <c r="G43" s="174">
        <v>1570</v>
      </c>
      <c r="H43" s="174">
        <v>1570</v>
      </c>
      <c r="I43" s="174">
        <v>1567</v>
      </c>
      <c r="J43" s="174">
        <v>1567</v>
      </c>
      <c r="K43" s="174">
        <v>1567</v>
      </c>
      <c r="L43" s="174">
        <v>1567</v>
      </c>
      <c r="M43" s="174">
        <v>1567</v>
      </c>
      <c r="N43" s="174">
        <v>1567</v>
      </c>
      <c r="O43" s="174">
        <v>1567</v>
      </c>
      <c r="P43" s="174">
        <v>1514</v>
      </c>
    </row>
    <row r="44" spans="1:19" ht="14.25">
      <c r="A44" s="154">
        <v>33</v>
      </c>
      <c r="B44" s="406" t="s">
        <v>937</v>
      </c>
      <c r="C44" s="174">
        <v>3911</v>
      </c>
      <c r="D44" s="174">
        <v>2871</v>
      </c>
      <c r="E44" s="174">
        <v>2755</v>
      </c>
      <c r="F44" s="174">
        <v>2751</v>
      </c>
      <c r="G44" s="174">
        <v>2748</v>
      </c>
      <c r="H44" s="174">
        <v>2713</v>
      </c>
      <c r="I44" s="174">
        <v>2704</v>
      </c>
      <c r="J44" s="174">
        <v>2698</v>
      </c>
      <c r="K44" s="174">
        <v>2687</v>
      </c>
      <c r="L44" s="174">
        <v>2662</v>
      </c>
      <c r="M44" s="174">
        <v>2658</v>
      </c>
      <c r="N44" s="174">
        <v>2598</v>
      </c>
      <c r="O44" s="174">
        <v>2564</v>
      </c>
      <c r="P44" s="174">
        <v>1999</v>
      </c>
    </row>
    <row r="45" spans="1:19">
      <c r="A45" s="152" t="s">
        <v>19</v>
      </c>
      <c r="B45" s="152"/>
      <c r="C45" s="174">
        <f>SUM(C12:C44)</f>
        <v>66341</v>
      </c>
      <c r="D45" s="174">
        <f t="shared" ref="D45:P45" si="0">SUM(D12:D44)</f>
        <v>64007</v>
      </c>
      <c r="E45" s="174">
        <f t="shared" si="0"/>
        <v>62815</v>
      </c>
      <c r="F45" s="174">
        <f t="shared" si="0"/>
        <v>62596</v>
      </c>
      <c r="G45" s="174">
        <f t="shared" si="0"/>
        <v>62501</v>
      </c>
      <c r="H45" s="174">
        <f t="shared" si="0"/>
        <v>62380</v>
      </c>
      <c r="I45" s="174">
        <f t="shared" si="0"/>
        <v>62218</v>
      </c>
      <c r="J45" s="174">
        <f t="shared" si="0"/>
        <v>61639</v>
      </c>
      <c r="K45" s="174">
        <f t="shared" si="0"/>
        <v>61323</v>
      </c>
      <c r="L45" s="174">
        <f t="shared" si="0"/>
        <v>61102</v>
      </c>
      <c r="M45" s="174">
        <f t="shared" si="0"/>
        <v>60658</v>
      </c>
      <c r="N45" s="174">
        <f t="shared" si="0"/>
        <v>59166</v>
      </c>
      <c r="O45" s="174">
        <f t="shared" si="0"/>
        <v>54933</v>
      </c>
      <c r="P45" s="174">
        <f t="shared" si="0"/>
        <v>43462</v>
      </c>
      <c r="S45" s="220" t="s">
        <v>1005</v>
      </c>
    </row>
    <row r="47" spans="1:19">
      <c r="D47" s="220">
        <f>D45/C45</f>
        <v>0.96481813659727766</v>
      </c>
      <c r="S47" s="561">
        <f>59566/66341</f>
        <v>0.89787612486998991</v>
      </c>
    </row>
    <row r="48" spans="1:19">
      <c r="H48" s="679" t="s">
        <v>13</v>
      </c>
      <c r="I48" s="679"/>
      <c r="J48" s="679"/>
      <c r="K48" s="679"/>
      <c r="L48" s="679"/>
      <c r="M48" s="679"/>
    </row>
    <row r="49" spans="1:13">
      <c r="H49" s="679" t="s">
        <v>14</v>
      </c>
      <c r="I49" s="679"/>
      <c r="J49" s="679"/>
      <c r="K49" s="679"/>
      <c r="L49" s="679"/>
      <c r="M49" s="679"/>
    </row>
    <row r="50" spans="1:13">
      <c r="H50" s="679" t="s">
        <v>89</v>
      </c>
      <c r="I50" s="679"/>
      <c r="J50" s="679"/>
      <c r="K50" s="679"/>
      <c r="L50" s="679"/>
      <c r="M50" s="679"/>
    </row>
    <row r="51" spans="1:13">
      <c r="A51" s="220" t="s">
        <v>12</v>
      </c>
      <c r="H51" s="680" t="s">
        <v>86</v>
      </c>
      <c r="I51" s="680"/>
      <c r="J51" s="680"/>
      <c r="K51" s="680"/>
    </row>
  </sheetData>
  <mergeCells count="14">
    <mergeCell ref="H49:M49"/>
    <mergeCell ref="H50:M50"/>
    <mergeCell ref="H51:K51"/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  <mergeCell ref="H48:M48"/>
  </mergeCells>
  <printOptions horizontalCentered="1"/>
  <pageMargins left="1.03" right="0.70866141732283472" top="0.23622047244094491" bottom="0" header="0.31496062992125984" footer="0.31496062992125984"/>
  <pageSetup paperSize="9" scale="7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5"/>
  <sheetViews>
    <sheetView tabSelected="1" topLeftCell="A27" zoomScaleSheetLayoutView="90" workbookViewId="0">
      <selection activeCell="Q51" sqref="Q51"/>
    </sheetView>
  </sheetViews>
  <sheetFormatPr defaultRowHeight="12.75"/>
  <cols>
    <col min="1" max="1" width="8.5703125" style="220" customWidth="1"/>
    <col min="2" max="2" width="17.85546875" style="220" customWidth="1"/>
    <col min="3" max="3" width="11.140625" style="220" customWidth="1"/>
    <col min="4" max="5" width="9.140625" style="220" customWidth="1"/>
    <col min="6" max="6" width="7.85546875" style="220" customWidth="1"/>
    <col min="7" max="7" width="8.42578125" style="220" customWidth="1"/>
    <col min="8" max="8" width="9.28515625" style="220" customWidth="1"/>
    <col min="9" max="9" width="10.28515625" style="220" customWidth="1"/>
    <col min="10" max="10" width="9.140625" style="220" customWidth="1"/>
    <col min="11" max="11" width="10.140625" style="220" customWidth="1"/>
    <col min="12" max="12" width="11" style="220" customWidth="1"/>
    <col min="13" max="14" width="9.140625" style="220"/>
    <col min="15" max="15" width="10.5703125" style="220" customWidth="1"/>
    <col min="16" max="16384" width="9.140625" style="220"/>
  </cols>
  <sheetData>
    <row r="1" spans="1:15">
      <c r="G1" s="680"/>
      <c r="H1" s="680"/>
      <c r="K1" s="810" t="s">
        <v>552</v>
      </c>
      <c r="L1" s="810"/>
    </row>
    <row r="2" spans="1:15">
      <c r="C2" s="680" t="s">
        <v>639</v>
      </c>
      <c r="D2" s="680"/>
      <c r="E2" s="680"/>
      <c r="F2" s="680"/>
      <c r="G2" s="680"/>
      <c r="H2" s="680"/>
      <c r="I2" s="680"/>
      <c r="K2" s="223"/>
    </row>
    <row r="3" spans="1:15" s="224" customFormat="1" ht="15.75">
      <c r="A3" s="807" t="s">
        <v>757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</row>
    <row r="4" spans="1:15" s="224" customFormat="1" ht="20.25" customHeight="1">
      <c r="A4" s="807" t="s">
        <v>830</v>
      </c>
      <c r="B4" s="807"/>
      <c r="C4" s="807"/>
      <c r="D4" s="807"/>
      <c r="E4" s="807"/>
      <c r="F4" s="807"/>
      <c r="G4" s="807"/>
      <c r="H4" s="807"/>
      <c r="I4" s="807"/>
      <c r="J4" s="807"/>
      <c r="K4" s="807"/>
      <c r="L4" s="807"/>
    </row>
    <row r="6" spans="1:15">
      <c r="A6" s="225" t="s">
        <v>948</v>
      </c>
      <c r="B6" s="226"/>
      <c r="C6" s="227"/>
      <c r="D6" s="227"/>
      <c r="E6" s="227"/>
      <c r="F6" s="227"/>
      <c r="G6" s="227"/>
      <c r="H6" s="227"/>
      <c r="I6" s="227"/>
    </row>
    <row r="7" spans="1:15">
      <c r="A7" s="225"/>
      <c r="B7" s="227"/>
      <c r="C7" s="227"/>
      <c r="D7" s="227"/>
      <c r="E7" s="227"/>
      <c r="F7" s="227"/>
      <c r="G7" s="227"/>
      <c r="H7" s="227"/>
      <c r="I7" s="227"/>
    </row>
    <row r="8" spans="1:15">
      <c r="A8" s="225"/>
      <c r="B8" s="227"/>
      <c r="C8" s="227"/>
      <c r="D8" s="227"/>
      <c r="E8" s="227"/>
      <c r="F8" s="227"/>
      <c r="G8" s="227"/>
      <c r="H8" s="227"/>
      <c r="I8" s="227"/>
    </row>
    <row r="9" spans="1:15">
      <c r="A9" s="811" t="s">
        <v>716</v>
      </c>
      <c r="B9" s="811"/>
      <c r="C9" s="811"/>
      <c r="D9" s="811"/>
      <c r="E9" s="811"/>
      <c r="F9" s="232"/>
      <c r="G9" s="227"/>
      <c r="H9" s="227"/>
      <c r="I9" s="227"/>
    </row>
    <row r="10" spans="1:15">
      <c r="A10" s="811" t="s">
        <v>717</v>
      </c>
      <c r="B10" s="811"/>
      <c r="C10" s="811"/>
      <c r="D10" s="811"/>
      <c r="E10" s="811"/>
      <c r="F10" s="232"/>
      <c r="G10" s="227"/>
      <c r="H10" s="227"/>
      <c r="I10" s="227"/>
    </row>
    <row r="12" spans="1:15" s="228" customFormat="1" ht="15" customHeight="1">
      <c r="A12" s="220"/>
      <c r="B12" s="220"/>
      <c r="C12" s="220"/>
      <c r="D12" s="220"/>
      <c r="E12" s="220"/>
      <c r="F12" s="220"/>
      <c r="G12" s="220"/>
      <c r="H12" s="220"/>
      <c r="I12" s="220"/>
      <c r="M12" s="685" t="s">
        <v>961</v>
      </c>
      <c r="N12" s="685"/>
      <c r="O12" s="685"/>
    </row>
    <row r="13" spans="1:15" s="228" customFormat="1" ht="20.25" customHeight="1">
      <c r="A13" s="745" t="s">
        <v>76</v>
      </c>
      <c r="B13" s="745" t="s">
        <v>3</v>
      </c>
      <c r="C13" s="751" t="s">
        <v>273</v>
      </c>
      <c r="D13" s="812" t="s">
        <v>664</v>
      </c>
      <c r="E13" s="812"/>
      <c r="F13" s="812"/>
      <c r="G13" s="812"/>
      <c r="H13" s="812"/>
      <c r="I13" s="812"/>
      <c r="J13" s="812"/>
      <c r="K13" s="812"/>
      <c r="L13" s="812"/>
      <c r="M13" s="812"/>
      <c r="N13" s="812"/>
      <c r="O13" s="812"/>
    </row>
    <row r="14" spans="1:15" s="228" customFormat="1" ht="35.25" customHeight="1">
      <c r="A14" s="808"/>
      <c r="B14" s="808"/>
      <c r="C14" s="752"/>
      <c r="D14" s="322" t="s">
        <v>836</v>
      </c>
      <c r="E14" s="322" t="s">
        <v>276</v>
      </c>
      <c r="F14" s="322" t="s">
        <v>277</v>
      </c>
      <c r="G14" s="322" t="s">
        <v>278</v>
      </c>
      <c r="H14" s="322" t="s">
        <v>279</v>
      </c>
      <c r="I14" s="322" t="s">
        <v>280</v>
      </c>
      <c r="J14" s="322" t="s">
        <v>281</v>
      </c>
      <c r="K14" s="322" t="s">
        <v>282</v>
      </c>
      <c r="L14" s="322" t="s">
        <v>837</v>
      </c>
      <c r="M14" s="241" t="s">
        <v>996</v>
      </c>
      <c r="N14" s="241" t="s">
        <v>997</v>
      </c>
      <c r="O14" s="241" t="s">
        <v>998</v>
      </c>
    </row>
    <row r="15" spans="1:15" s="228" customFormat="1" ht="12.75" customHeight="1">
      <c r="A15" s="231">
        <v>1</v>
      </c>
      <c r="B15" s="231">
        <v>2</v>
      </c>
      <c r="C15" s="231">
        <v>3</v>
      </c>
      <c r="D15" s="231">
        <v>4</v>
      </c>
      <c r="E15" s="231">
        <v>5</v>
      </c>
      <c r="F15" s="231">
        <v>6</v>
      </c>
      <c r="G15" s="231">
        <v>7</v>
      </c>
      <c r="H15" s="231">
        <v>8</v>
      </c>
      <c r="I15" s="231">
        <v>9</v>
      </c>
      <c r="J15" s="231">
        <v>10</v>
      </c>
      <c r="K15" s="231">
        <v>11</v>
      </c>
      <c r="L15" s="231">
        <v>12</v>
      </c>
      <c r="M15" s="174">
        <v>13</v>
      </c>
      <c r="N15" s="174">
        <v>14</v>
      </c>
      <c r="O15" s="174">
        <v>15</v>
      </c>
    </row>
    <row r="16" spans="1:15" ht="14.25">
      <c r="A16" s="154">
        <v>1</v>
      </c>
      <c r="B16" s="406" t="s">
        <v>905</v>
      </c>
      <c r="C16" s="174">
        <v>1894</v>
      </c>
      <c r="D16" s="174">
        <v>1515</v>
      </c>
      <c r="E16" s="174">
        <v>1555</v>
      </c>
      <c r="F16" s="174">
        <v>141</v>
      </c>
      <c r="G16" s="174">
        <v>1503</v>
      </c>
      <c r="H16" s="174">
        <v>1540</v>
      </c>
      <c r="I16" s="174">
        <v>1489</v>
      </c>
      <c r="J16" s="174">
        <v>1457</v>
      </c>
      <c r="K16" s="174">
        <v>1563</v>
      </c>
      <c r="L16" s="174">
        <v>1403</v>
      </c>
      <c r="M16" s="174">
        <v>1599</v>
      </c>
      <c r="N16" s="174">
        <v>1585</v>
      </c>
      <c r="O16" s="174">
        <v>1553</v>
      </c>
    </row>
    <row r="17" spans="1:15" ht="14.25">
      <c r="A17" s="154">
        <v>2</v>
      </c>
      <c r="B17" s="406" t="s">
        <v>906</v>
      </c>
      <c r="C17" s="174">
        <v>2874</v>
      </c>
      <c r="D17" s="174">
        <v>2356</v>
      </c>
      <c r="E17" s="174">
        <v>2421</v>
      </c>
      <c r="F17" s="174">
        <v>951</v>
      </c>
      <c r="G17" s="174">
        <v>2344</v>
      </c>
      <c r="H17" s="174">
        <v>2401</v>
      </c>
      <c r="I17" s="174">
        <v>2307</v>
      </c>
      <c r="J17" s="174">
        <v>2314</v>
      </c>
      <c r="K17" s="174">
        <v>2463</v>
      </c>
      <c r="L17" s="174">
        <v>2395</v>
      </c>
      <c r="M17" s="174">
        <v>2411</v>
      </c>
      <c r="N17" s="174">
        <v>2414</v>
      </c>
      <c r="O17" s="174">
        <v>2448</v>
      </c>
    </row>
    <row r="18" spans="1:15" ht="14.25">
      <c r="A18" s="154">
        <v>3</v>
      </c>
      <c r="B18" s="406" t="s">
        <v>907</v>
      </c>
      <c r="C18" s="174">
        <v>2651</v>
      </c>
      <c r="D18" s="174">
        <v>1732</v>
      </c>
      <c r="E18" s="174">
        <v>1257</v>
      </c>
      <c r="F18" s="174">
        <v>25</v>
      </c>
      <c r="G18" s="154">
        <v>1661</v>
      </c>
      <c r="H18" s="174">
        <v>1715</v>
      </c>
      <c r="I18" s="174">
        <v>1664</v>
      </c>
      <c r="J18" s="174">
        <v>1624</v>
      </c>
      <c r="K18" s="174">
        <v>1745</v>
      </c>
      <c r="L18" s="174">
        <v>1518</v>
      </c>
      <c r="M18" s="174">
        <v>1547</v>
      </c>
      <c r="N18" s="174">
        <v>1511</v>
      </c>
      <c r="O18" s="174">
        <v>1407</v>
      </c>
    </row>
    <row r="19" spans="1:15" s="147" customFormat="1" ht="12.75" customHeight="1">
      <c r="A19" s="154">
        <v>4</v>
      </c>
      <c r="B19" s="406" t="s">
        <v>908</v>
      </c>
      <c r="C19" s="174">
        <v>1307</v>
      </c>
      <c r="D19" s="174">
        <v>1153</v>
      </c>
      <c r="E19" s="174">
        <v>1036</v>
      </c>
      <c r="F19" s="174">
        <v>96</v>
      </c>
      <c r="G19" s="154">
        <v>1127</v>
      </c>
      <c r="H19" s="174">
        <v>1164</v>
      </c>
      <c r="I19" s="154">
        <v>1101</v>
      </c>
      <c r="J19" s="154">
        <v>1111</v>
      </c>
      <c r="K19" s="154">
        <v>1117</v>
      </c>
      <c r="L19" s="154">
        <v>1084</v>
      </c>
      <c r="M19" s="154">
        <v>1049</v>
      </c>
      <c r="N19" s="154">
        <v>1083</v>
      </c>
      <c r="O19" s="154">
        <v>1075</v>
      </c>
    </row>
    <row r="20" spans="1:15" s="147" customFormat="1" ht="12.75" customHeight="1">
      <c r="A20" s="154">
        <v>5</v>
      </c>
      <c r="B20" s="406" t="s">
        <v>909</v>
      </c>
      <c r="C20" s="538">
        <v>4927</v>
      </c>
      <c r="D20" s="538">
        <v>2891</v>
      </c>
      <c r="E20" s="538">
        <v>2665</v>
      </c>
      <c r="F20" s="538">
        <v>868</v>
      </c>
      <c r="G20" s="538">
        <v>2600</v>
      </c>
      <c r="H20" s="538">
        <v>3004</v>
      </c>
      <c r="I20" s="154">
        <v>2851</v>
      </c>
      <c r="J20" s="154">
        <v>2901</v>
      </c>
      <c r="K20" s="154">
        <v>3075</v>
      </c>
      <c r="L20" s="154">
        <v>2650</v>
      </c>
      <c r="M20" s="154">
        <v>2869</v>
      </c>
      <c r="N20" s="154">
        <v>2902</v>
      </c>
      <c r="O20" s="154">
        <v>2786</v>
      </c>
    </row>
    <row r="21" spans="1:15" s="147" customFormat="1" ht="13.15" customHeight="1">
      <c r="A21" s="154">
        <v>6</v>
      </c>
      <c r="B21" s="406" t="s">
        <v>910</v>
      </c>
      <c r="C21" s="538">
        <v>1743</v>
      </c>
      <c r="D21" s="538">
        <v>1137</v>
      </c>
      <c r="E21" s="538">
        <v>1115</v>
      </c>
      <c r="F21" s="538">
        <v>33</v>
      </c>
      <c r="G21" s="538">
        <v>1088</v>
      </c>
      <c r="H21" s="538">
        <v>1062</v>
      </c>
      <c r="I21" s="154">
        <v>1023</v>
      </c>
      <c r="J21" s="154">
        <v>1067</v>
      </c>
      <c r="K21" s="154">
        <v>1154</v>
      </c>
      <c r="L21" s="154">
        <v>1075</v>
      </c>
      <c r="M21" s="154">
        <v>1090</v>
      </c>
      <c r="N21" s="154">
        <v>1070</v>
      </c>
      <c r="O21" s="154">
        <v>1064</v>
      </c>
    </row>
    <row r="22" spans="1:15" ht="12.75" customHeight="1">
      <c r="A22" s="154">
        <v>7</v>
      </c>
      <c r="B22" s="406" t="s">
        <v>911</v>
      </c>
      <c r="C22" s="174">
        <v>2911</v>
      </c>
      <c r="D22" s="174">
        <v>2046</v>
      </c>
      <c r="E22" s="174">
        <v>2011</v>
      </c>
      <c r="F22" s="174">
        <v>263</v>
      </c>
      <c r="G22" s="174">
        <v>2075</v>
      </c>
      <c r="H22" s="174">
        <v>2046</v>
      </c>
      <c r="I22" s="174">
        <v>1921</v>
      </c>
      <c r="J22" s="174">
        <v>1877</v>
      </c>
      <c r="K22" s="174">
        <v>2128</v>
      </c>
      <c r="L22" s="174">
        <v>2048</v>
      </c>
      <c r="M22" s="174">
        <v>2033</v>
      </c>
      <c r="N22" s="174">
        <v>2030</v>
      </c>
      <c r="O22" s="174">
        <v>1970</v>
      </c>
    </row>
    <row r="23" spans="1:15" ht="14.25">
      <c r="A23" s="154">
        <v>8</v>
      </c>
      <c r="B23" s="406" t="s">
        <v>912</v>
      </c>
      <c r="C23" s="174">
        <v>1976</v>
      </c>
      <c r="D23" s="174">
        <v>1250</v>
      </c>
      <c r="E23" s="174">
        <v>1177</v>
      </c>
      <c r="F23" s="174">
        <v>282</v>
      </c>
      <c r="G23" s="174">
        <v>1176</v>
      </c>
      <c r="H23" s="174">
        <v>1195</v>
      </c>
      <c r="I23" s="174">
        <v>1074</v>
      </c>
      <c r="J23" s="174">
        <v>1053</v>
      </c>
      <c r="K23" s="174">
        <v>1184</v>
      </c>
      <c r="L23" s="174">
        <v>1009</v>
      </c>
      <c r="M23" s="174">
        <v>1009</v>
      </c>
      <c r="N23" s="174">
        <v>1034</v>
      </c>
      <c r="O23" s="174">
        <v>973</v>
      </c>
    </row>
    <row r="24" spans="1:15" ht="14.25">
      <c r="A24" s="154">
        <v>9</v>
      </c>
      <c r="B24" s="406" t="s">
        <v>913</v>
      </c>
      <c r="C24" s="174">
        <v>1278</v>
      </c>
      <c r="D24" s="174">
        <v>1008</v>
      </c>
      <c r="E24" s="174">
        <v>984</v>
      </c>
      <c r="F24" s="174">
        <v>141</v>
      </c>
      <c r="G24" s="174">
        <v>978</v>
      </c>
      <c r="H24" s="174">
        <v>950</v>
      </c>
      <c r="I24" s="174">
        <v>897</v>
      </c>
      <c r="J24" s="174">
        <v>907</v>
      </c>
      <c r="K24" s="174">
        <v>948</v>
      </c>
      <c r="L24" s="174">
        <v>872</v>
      </c>
      <c r="M24" s="174">
        <v>916</v>
      </c>
      <c r="N24" s="174">
        <v>928</v>
      </c>
      <c r="O24" s="174">
        <v>896</v>
      </c>
    </row>
    <row r="25" spans="1:15" ht="14.25">
      <c r="A25" s="154">
        <v>10</v>
      </c>
      <c r="B25" s="406" t="s">
        <v>914</v>
      </c>
      <c r="C25" s="174">
        <v>1830</v>
      </c>
      <c r="D25" s="174">
        <v>1544</v>
      </c>
      <c r="E25" s="174">
        <v>1522</v>
      </c>
      <c r="F25" s="174">
        <v>503</v>
      </c>
      <c r="G25" s="174">
        <v>1536</v>
      </c>
      <c r="H25" s="174">
        <v>1506</v>
      </c>
      <c r="I25" s="174">
        <v>1443</v>
      </c>
      <c r="J25" s="174">
        <v>1475</v>
      </c>
      <c r="K25" s="174">
        <v>1567</v>
      </c>
      <c r="L25" s="174">
        <v>1461</v>
      </c>
      <c r="M25" s="174">
        <v>1486</v>
      </c>
      <c r="N25" s="174">
        <v>1530</v>
      </c>
      <c r="O25" s="174">
        <v>1464</v>
      </c>
    </row>
    <row r="26" spans="1:15" ht="14.25">
      <c r="A26" s="154">
        <v>11</v>
      </c>
      <c r="B26" s="406" t="s">
        <v>915</v>
      </c>
      <c r="C26" s="174">
        <v>1414</v>
      </c>
      <c r="D26" s="174">
        <v>942</v>
      </c>
      <c r="E26" s="174">
        <v>949</v>
      </c>
      <c r="F26" s="174">
        <v>161</v>
      </c>
      <c r="G26" s="174">
        <v>935</v>
      </c>
      <c r="H26" s="174">
        <v>906</v>
      </c>
      <c r="I26" s="174">
        <v>868</v>
      </c>
      <c r="J26" s="174">
        <v>883</v>
      </c>
      <c r="K26" s="174">
        <v>958</v>
      </c>
      <c r="L26" s="174">
        <v>833</v>
      </c>
      <c r="M26" s="174">
        <v>865</v>
      </c>
      <c r="N26" s="174">
        <v>885</v>
      </c>
      <c r="O26" s="174">
        <v>841</v>
      </c>
    </row>
    <row r="27" spans="1:15" ht="14.25">
      <c r="A27" s="154">
        <v>12</v>
      </c>
      <c r="B27" s="406" t="s">
        <v>916</v>
      </c>
      <c r="C27" s="174">
        <v>1538</v>
      </c>
      <c r="D27" s="174">
        <v>1209</v>
      </c>
      <c r="E27" s="174">
        <v>1193</v>
      </c>
      <c r="F27" s="174">
        <v>137</v>
      </c>
      <c r="G27" s="174">
        <v>1212</v>
      </c>
      <c r="H27" s="174">
        <v>1242</v>
      </c>
      <c r="I27" s="174">
        <v>1208</v>
      </c>
      <c r="J27" s="174">
        <v>1196</v>
      </c>
      <c r="K27" s="174">
        <v>1275</v>
      </c>
      <c r="L27" s="174">
        <v>1255</v>
      </c>
      <c r="M27" s="174">
        <v>1245</v>
      </c>
      <c r="N27" s="174">
        <v>1255</v>
      </c>
      <c r="O27" s="174">
        <v>1204</v>
      </c>
    </row>
    <row r="28" spans="1:15" ht="14.25">
      <c r="A28" s="154">
        <v>13</v>
      </c>
      <c r="B28" s="406" t="s">
        <v>917</v>
      </c>
      <c r="C28" s="174">
        <v>1150</v>
      </c>
      <c r="D28" s="174">
        <v>664</v>
      </c>
      <c r="E28" s="174">
        <v>580</v>
      </c>
      <c r="F28" s="174">
        <v>14</v>
      </c>
      <c r="G28" s="174">
        <v>590</v>
      </c>
      <c r="H28" s="174">
        <v>701</v>
      </c>
      <c r="I28" s="174">
        <v>647</v>
      </c>
      <c r="J28" s="174">
        <v>555</v>
      </c>
      <c r="K28" s="174">
        <v>623</v>
      </c>
      <c r="L28" s="174">
        <v>567</v>
      </c>
      <c r="M28" s="174">
        <v>511</v>
      </c>
      <c r="N28" s="174">
        <v>510</v>
      </c>
      <c r="O28" s="174">
        <v>490</v>
      </c>
    </row>
    <row r="29" spans="1:15" ht="14.25">
      <c r="A29" s="154">
        <v>14</v>
      </c>
      <c r="B29" s="406" t="s">
        <v>918</v>
      </c>
      <c r="C29" s="174">
        <v>2235</v>
      </c>
      <c r="D29" s="174">
        <v>1396</v>
      </c>
      <c r="E29" s="174">
        <v>1184</v>
      </c>
      <c r="F29" s="174">
        <v>49</v>
      </c>
      <c r="G29" s="174">
        <v>1379</v>
      </c>
      <c r="H29" s="174">
        <v>1452</v>
      </c>
      <c r="I29" s="174">
        <v>1451</v>
      </c>
      <c r="J29" s="174">
        <v>1334</v>
      </c>
      <c r="K29" s="174">
        <v>1294</v>
      </c>
      <c r="L29" s="174">
        <v>1272</v>
      </c>
      <c r="M29" s="174">
        <v>1253</v>
      </c>
      <c r="N29" s="174">
        <v>1224</v>
      </c>
      <c r="O29" s="174">
        <v>1175</v>
      </c>
    </row>
    <row r="30" spans="1:15" ht="14.25">
      <c r="A30" s="154">
        <v>15</v>
      </c>
      <c r="B30" s="406" t="s">
        <v>919</v>
      </c>
      <c r="C30" s="174">
        <v>1923</v>
      </c>
      <c r="D30" s="174">
        <v>1716</v>
      </c>
      <c r="E30" s="174">
        <v>1764</v>
      </c>
      <c r="F30" s="174">
        <v>711</v>
      </c>
      <c r="G30" s="174">
        <v>1697</v>
      </c>
      <c r="H30" s="174">
        <v>1791</v>
      </c>
      <c r="I30" s="174">
        <v>1771</v>
      </c>
      <c r="J30" s="174">
        <v>1757</v>
      </c>
      <c r="K30" s="174">
        <v>1794</v>
      </c>
      <c r="L30" s="174">
        <v>1734</v>
      </c>
      <c r="M30" s="174">
        <v>1718</v>
      </c>
      <c r="N30" s="174">
        <v>1735</v>
      </c>
      <c r="O30" s="174">
        <v>1762</v>
      </c>
    </row>
    <row r="31" spans="1:15" ht="14.25">
      <c r="A31" s="154">
        <v>16</v>
      </c>
      <c r="B31" s="406" t="s">
        <v>920</v>
      </c>
      <c r="C31" s="174">
        <v>1091</v>
      </c>
      <c r="D31" s="174">
        <v>696</v>
      </c>
      <c r="E31" s="174">
        <v>684</v>
      </c>
      <c r="F31" s="174">
        <v>46</v>
      </c>
      <c r="G31" s="174">
        <v>671</v>
      </c>
      <c r="H31" s="174">
        <v>702</v>
      </c>
      <c r="I31" s="174">
        <v>604</v>
      </c>
      <c r="J31" s="174">
        <v>612</v>
      </c>
      <c r="K31" s="174">
        <v>722</v>
      </c>
      <c r="L31" s="174">
        <v>616</v>
      </c>
      <c r="M31" s="174">
        <v>554</v>
      </c>
      <c r="N31" s="174">
        <v>580</v>
      </c>
      <c r="O31" s="174">
        <v>582</v>
      </c>
    </row>
    <row r="32" spans="1:15" ht="14.25">
      <c r="A32" s="154">
        <v>17</v>
      </c>
      <c r="B32" s="406" t="s">
        <v>921</v>
      </c>
      <c r="C32" s="174">
        <v>3629</v>
      </c>
      <c r="D32" s="174">
        <v>2244</v>
      </c>
      <c r="E32" s="174">
        <v>2176</v>
      </c>
      <c r="F32" s="174">
        <v>172</v>
      </c>
      <c r="G32" s="174">
        <v>2184</v>
      </c>
      <c r="H32" s="174">
        <v>2236</v>
      </c>
      <c r="I32" s="174">
        <v>2101</v>
      </c>
      <c r="J32" s="174">
        <v>2105</v>
      </c>
      <c r="K32" s="174">
        <v>2354</v>
      </c>
      <c r="L32" s="174">
        <v>2079</v>
      </c>
      <c r="M32" s="174">
        <v>2082</v>
      </c>
      <c r="N32" s="174">
        <v>2124</v>
      </c>
      <c r="O32" s="174">
        <v>2039</v>
      </c>
    </row>
    <row r="33" spans="1:15" ht="14.25">
      <c r="A33" s="154">
        <v>18</v>
      </c>
      <c r="B33" s="406" t="s">
        <v>922</v>
      </c>
      <c r="C33" s="174">
        <v>1280</v>
      </c>
      <c r="D33" s="174">
        <v>500</v>
      </c>
      <c r="E33" s="174">
        <v>441</v>
      </c>
      <c r="F33" s="174">
        <v>108</v>
      </c>
      <c r="G33" s="174">
        <v>470</v>
      </c>
      <c r="H33" s="174">
        <v>513</v>
      </c>
      <c r="I33" s="174">
        <v>465</v>
      </c>
      <c r="J33" s="174">
        <v>430</v>
      </c>
      <c r="K33" s="174">
        <v>496</v>
      </c>
      <c r="L33" s="174">
        <v>397</v>
      </c>
      <c r="M33" s="174">
        <v>417</v>
      </c>
      <c r="N33" s="174">
        <v>423</v>
      </c>
      <c r="O33" s="174">
        <v>381</v>
      </c>
    </row>
    <row r="34" spans="1:15" ht="14.25">
      <c r="A34" s="154">
        <v>19</v>
      </c>
      <c r="B34" s="406" t="s">
        <v>923</v>
      </c>
      <c r="C34" s="174">
        <v>1885</v>
      </c>
      <c r="D34" s="174">
        <v>1202</v>
      </c>
      <c r="E34" s="174">
        <v>1060</v>
      </c>
      <c r="F34" s="174">
        <v>391</v>
      </c>
      <c r="G34" s="174">
        <v>1171</v>
      </c>
      <c r="H34" s="174">
        <v>1194</v>
      </c>
      <c r="I34" s="174">
        <v>1125</v>
      </c>
      <c r="J34" s="174">
        <v>1112</v>
      </c>
      <c r="K34" s="174">
        <v>1176</v>
      </c>
      <c r="L34" s="174">
        <v>1067</v>
      </c>
      <c r="M34" s="174">
        <v>941</v>
      </c>
      <c r="N34" s="174">
        <v>1063</v>
      </c>
      <c r="O34" s="174">
        <v>1000</v>
      </c>
    </row>
    <row r="35" spans="1:15" ht="14.25">
      <c r="A35" s="154">
        <v>20</v>
      </c>
      <c r="B35" s="406" t="s">
        <v>924</v>
      </c>
      <c r="C35" s="174">
        <v>1748</v>
      </c>
      <c r="D35" s="174">
        <v>738</v>
      </c>
      <c r="E35" s="174">
        <v>554</v>
      </c>
      <c r="F35" s="174">
        <v>69</v>
      </c>
      <c r="G35" s="174">
        <v>628</v>
      </c>
      <c r="H35" s="174">
        <v>805</v>
      </c>
      <c r="I35" s="174">
        <v>800</v>
      </c>
      <c r="J35" s="174">
        <v>818</v>
      </c>
      <c r="K35" s="174">
        <v>822</v>
      </c>
      <c r="L35" s="174">
        <v>726</v>
      </c>
      <c r="M35" s="174">
        <v>813</v>
      </c>
      <c r="N35" s="174">
        <v>865</v>
      </c>
      <c r="O35" s="174">
        <v>827</v>
      </c>
    </row>
    <row r="36" spans="1:15" ht="14.25">
      <c r="A36" s="154">
        <v>21</v>
      </c>
      <c r="B36" s="406" t="s">
        <v>925</v>
      </c>
      <c r="C36" s="174">
        <v>1552</v>
      </c>
      <c r="D36" s="174">
        <v>1026</v>
      </c>
      <c r="E36" s="174">
        <v>1058</v>
      </c>
      <c r="F36" s="174">
        <v>139</v>
      </c>
      <c r="G36" s="174">
        <v>1061</v>
      </c>
      <c r="H36" s="174">
        <v>1044</v>
      </c>
      <c r="I36" s="174">
        <v>990</v>
      </c>
      <c r="J36" s="174">
        <v>983</v>
      </c>
      <c r="K36" s="174">
        <v>1081</v>
      </c>
      <c r="L36" s="174">
        <v>1022</v>
      </c>
      <c r="M36" s="174">
        <v>992</v>
      </c>
      <c r="N36" s="174">
        <v>998</v>
      </c>
      <c r="O36" s="174">
        <v>970</v>
      </c>
    </row>
    <row r="37" spans="1:15" ht="14.25">
      <c r="A37" s="154">
        <v>22</v>
      </c>
      <c r="B37" s="406" t="s">
        <v>926</v>
      </c>
      <c r="C37" s="174">
        <v>3513</v>
      </c>
      <c r="D37" s="174">
        <v>2557</v>
      </c>
      <c r="E37" s="174">
        <v>2421</v>
      </c>
      <c r="F37" s="174">
        <v>745</v>
      </c>
      <c r="G37" s="174">
        <v>2441</v>
      </c>
      <c r="H37" s="174">
        <v>2432</v>
      </c>
      <c r="I37" s="174">
        <v>2307</v>
      </c>
      <c r="J37" s="174">
        <v>2288</v>
      </c>
      <c r="K37" s="174">
        <v>2458</v>
      </c>
      <c r="L37" s="174">
        <v>2215</v>
      </c>
      <c r="M37" s="174">
        <v>2277</v>
      </c>
      <c r="N37" s="174">
        <v>2242</v>
      </c>
      <c r="O37" s="174">
        <v>2201</v>
      </c>
    </row>
    <row r="38" spans="1:15" ht="14.25">
      <c r="A38" s="154">
        <v>23</v>
      </c>
      <c r="B38" s="406" t="s">
        <v>927</v>
      </c>
      <c r="C38" s="174">
        <v>1416</v>
      </c>
      <c r="D38" s="174">
        <v>749</v>
      </c>
      <c r="E38" s="174">
        <v>644</v>
      </c>
      <c r="F38" s="174">
        <v>34</v>
      </c>
      <c r="G38" s="174">
        <v>730</v>
      </c>
      <c r="H38" s="174">
        <v>777</v>
      </c>
      <c r="I38" s="174">
        <v>710</v>
      </c>
      <c r="J38" s="174">
        <v>697</v>
      </c>
      <c r="K38" s="174">
        <v>718</v>
      </c>
      <c r="L38" s="174">
        <v>667</v>
      </c>
      <c r="M38" s="174">
        <v>659</v>
      </c>
      <c r="N38" s="174">
        <v>652</v>
      </c>
      <c r="O38" s="174">
        <v>609</v>
      </c>
    </row>
    <row r="39" spans="1:15" ht="14.25">
      <c r="A39" s="154">
        <v>24</v>
      </c>
      <c r="B39" s="406" t="s">
        <v>928</v>
      </c>
      <c r="C39" s="174">
        <v>1144</v>
      </c>
      <c r="D39" s="174">
        <v>467</v>
      </c>
      <c r="E39" s="174">
        <v>358</v>
      </c>
      <c r="F39" s="174">
        <v>33</v>
      </c>
      <c r="G39" s="174">
        <v>416</v>
      </c>
      <c r="H39" s="174">
        <v>430</v>
      </c>
      <c r="I39" s="174">
        <v>472</v>
      </c>
      <c r="J39" s="174">
        <v>438</v>
      </c>
      <c r="K39" s="174">
        <v>415</v>
      </c>
      <c r="L39" s="174">
        <v>393</v>
      </c>
      <c r="M39" s="174">
        <v>419</v>
      </c>
      <c r="N39" s="174">
        <v>425</v>
      </c>
      <c r="O39" s="174">
        <v>487</v>
      </c>
    </row>
    <row r="40" spans="1:15" ht="14.25">
      <c r="A40" s="154">
        <v>25</v>
      </c>
      <c r="B40" s="406" t="s">
        <v>929</v>
      </c>
      <c r="C40" s="174">
        <v>3118</v>
      </c>
      <c r="D40" s="174">
        <v>2402</v>
      </c>
      <c r="E40" s="174">
        <v>2250</v>
      </c>
      <c r="F40" s="174">
        <v>304</v>
      </c>
      <c r="G40" s="174">
        <v>2242</v>
      </c>
      <c r="H40" s="174">
        <v>2326</v>
      </c>
      <c r="I40" s="174">
        <v>2249</v>
      </c>
      <c r="J40" s="174">
        <v>2274</v>
      </c>
      <c r="K40" s="174">
        <v>2320</v>
      </c>
      <c r="L40" s="174">
        <v>2292</v>
      </c>
      <c r="M40" s="174">
        <v>2376</v>
      </c>
      <c r="N40" s="174">
        <v>2393</v>
      </c>
      <c r="O40" s="174">
        <v>2329</v>
      </c>
    </row>
    <row r="41" spans="1:15" ht="14.25">
      <c r="A41" s="154">
        <v>26</v>
      </c>
      <c r="B41" s="406" t="s">
        <v>930</v>
      </c>
      <c r="C41" s="174">
        <v>1806</v>
      </c>
      <c r="D41" s="174">
        <v>921</v>
      </c>
      <c r="E41" s="174">
        <v>888</v>
      </c>
      <c r="F41" s="174">
        <v>82</v>
      </c>
      <c r="G41" s="174">
        <v>832</v>
      </c>
      <c r="H41" s="174">
        <v>889</v>
      </c>
      <c r="I41" s="174">
        <v>884</v>
      </c>
      <c r="J41" s="174">
        <v>980</v>
      </c>
      <c r="K41" s="174">
        <v>920</v>
      </c>
      <c r="L41" s="174">
        <v>904</v>
      </c>
      <c r="M41" s="174">
        <v>896</v>
      </c>
      <c r="N41" s="174">
        <v>974</v>
      </c>
      <c r="O41" s="174">
        <v>910</v>
      </c>
    </row>
    <row r="42" spans="1:15" ht="14.25">
      <c r="A42" s="154">
        <v>27</v>
      </c>
      <c r="B42" s="406" t="s">
        <v>931</v>
      </c>
      <c r="C42" s="174">
        <v>1356</v>
      </c>
      <c r="D42" s="174">
        <v>730</v>
      </c>
      <c r="E42" s="174">
        <v>564</v>
      </c>
      <c r="F42" s="174">
        <v>85</v>
      </c>
      <c r="G42" s="174">
        <v>687</v>
      </c>
      <c r="H42" s="174">
        <v>781</v>
      </c>
      <c r="I42" s="174">
        <v>794</v>
      </c>
      <c r="J42" s="174">
        <v>761</v>
      </c>
      <c r="K42" s="174">
        <v>745</v>
      </c>
      <c r="L42" s="174">
        <v>688</v>
      </c>
      <c r="M42" s="174">
        <v>707</v>
      </c>
      <c r="N42" s="174">
        <v>735</v>
      </c>
      <c r="O42" s="174">
        <v>658</v>
      </c>
    </row>
    <row r="43" spans="1:15" ht="14.25">
      <c r="A43" s="154">
        <v>28</v>
      </c>
      <c r="B43" s="406" t="s">
        <v>932</v>
      </c>
      <c r="C43" s="174">
        <v>1687</v>
      </c>
      <c r="D43" s="174">
        <v>873</v>
      </c>
      <c r="E43" s="174">
        <v>788</v>
      </c>
      <c r="F43" s="174">
        <v>128</v>
      </c>
      <c r="G43" s="174">
        <v>873</v>
      </c>
      <c r="H43" s="174">
        <v>814</v>
      </c>
      <c r="I43" s="174">
        <v>828</v>
      </c>
      <c r="J43" s="174">
        <v>837</v>
      </c>
      <c r="K43" s="174">
        <v>832</v>
      </c>
      <c r="L43" s="174">
        <v>807</v>
      </c>
      <c r="M43" s="174">
        <v>828</v>
      </c>
      <c r="N43" s="174">
        <v>825</v>
      </c>
      <c r="O43" s="174">
        <v>781</v>
      </c>
    </row>
    <row r="44" spans="1:15" ht="14.25">
      <c r="A44" s="154">
        <v>29</v>
      </c>
      <c r="B44" s="406" t="s">
        <v>933</v>
      </c>
      <c r="C44" s="174">
        <v>1107</v>
      </c>
      <c r="D44" s="174">
        <v>417</v>
      </c>
      <c r="E44" s="174">
        <v>305</v>
      </c>
      <c r="F44" s="174">
        <v>6</v>
      </c>
      <c r="G44" s="174">
        <v>373</v>
      </c>
      <c r="H44" s="174">
        <v>438</v>
      </c>
      <c r="I44" s="174">
        <v>426</v>
      </c>
      <c r="J44" s="174">
        <v>437</v>
      </c>
      <c r="K44" s="174">
        <v>422</v>
      </c>
      <c r="L44" s="174">
        <v>610</v>
      </c>
      <c r="M44" s="174">
        <v>553</v>
      </c>
      <c r="N44" s="174">
        <v>565</v>
      </c>
      <c r="O44" s="174">
        <v>528</v>
      </c>
    </row>
    <row r="45" spans="1:15" ht="14.25">
      <c r="A45" s="154">
        <v>30</v>
      </c>
      <c r="B45" s="406" t="s">
        <v>934</v>
      </c>
      <c r="C45" s="174">
        <v>1943</v>
      </c>
      <c r="D45" s="174">
        <v>1176</v>
      </c>
      <c r="E45" s="174">
        <v>1066</v>
      </c>
      <c r="F45" s="174">
        <v>150</v>
      </c>
      <c r="G45" s="174">
        <v>1086</v>
      </c>
      <c r="H45" s="174">
        <v>1219</v>
      </c>
      <c r="I45" s="174">
        <v>1261</v>
      </c>
      <c r="J45" s="174">
        <v>1285</v>
      </c>
      <c r="K45" s="174">
        <v>1184</v>
      </c>
      <c r="L45" s="174">
        <v>1367</v>
      </c>
      <c r="M45" s="174">
        <v>1582</v>
      </c>
      <c r="N45" s="174">
        <v>1584</v>
      </c>
      <c r="O45" s="174">
        <v>1535</v>
      </c>
    </row>
    <row r="46" spans="1:15" ht="14.25">
      <c r="A46" s="154">
        <v>31</v>
      </c>
      <c r="B46" s="406" t="s">
        <v>935</v>
      </c>
      <c r="C46" s="174">
        <v>930</v>
      </c>
      <c r="D46" s="174">
        <v>453</v>
      </c>
      <c r="E46" s="174">
        <v>382</v>
      </c>
      <c r="F46" s="174">
        <v>32</v>
      </c>
      <c r="G46" s="174">
        <v>408</v>
      </c>
      <c r="H46" s="174">
        <v>442</v>
      </c>
      <c r="I46" s="174">
        <v>437</v>
      </c>
      <c r="J46" s="174">
        <v>451</v>
      </c>
      <c r="K46" s="174">
        <v>435</v>
      </c>
      <c r="L46" s="174">
        <v>422</v>
      </c>
      <c r="M46" s="174">
        <v>383</v>
      </c>
      <c r="N46" s="174">
        <v>441</v>
      </c>
      <c r="O46" s="174">
        <v>402</v>
      </c>
    </row>
    <row r="47" spans="1:15" ht="14.25">
      <c r="A47" s="154">
        <v>32</v>
      </c>
      <c r="B47" s="406" t="s">
        <v>936</v>
      </c>
      <c r="C47" s="174">
        <v>1574</v>
      </c>
      <c r="D47" s="174">
        <v>700</v>
      </c>
      <c r="E47" s="174">
        <v>583</v>
      </c>
      <c r="F47" s="174">
        <v>28</v>
      </c>
      <c r="G47" s="174">
        <v>638</v>
      </c>
      <c r="H47" s="174">
        <v>711</v>
      </c>
      <c r="I47" s="174">
        <v>690</v>
      </c>
      <c r="J47" s="174">
        <v>720</v>
      </c>
      <c r="K47" s="174">
        <v>684</v>
      </c>
      <c r="L47" s="174">
        <v>654</v>
      </c>
      <c r="M47" s="174">
        <v>698</v>
      </c>
      <c r="N47" s="174">
        <v>736</v>
      </c>
      <c r="O47" s="174">
        <v>731</v>
      </c>
    </row>
    <row r="48" spans="1:15" ht="14.25">
      <c r="A48" s="154">
        <v>33</v>
      </c>
      <c r="B48" s="406" t="s">
        <v>937</v>
      </c>
      <c r="C48" s="174">
        <v>3911</v>
      </c>
      <c r="D48" s="174">
        <v>1661</v>
      </c>
      <c r="E48" s="174">
        <v>1396</v>
      </c>
      <c r="F48" s="174">
        <v>137</v>
      </c>
      <c r="G48" s="174">
        <v>1551</v>
      </c>
      <c r="H48" s="174">
        <v>1606</v>
      </c>
      <c r="I48" s="174">
        <v>1662</v>
      </c>
      <c r="J48" s="174">
        <v>1647</v>
      </c>
      <c r="K48" s="174">
        <v>1546</v>
      </c>
      <c r="L48" s="174">
        <v>1498</v>
      </c>
      <c r="M48" s="174">
        <v>1596</v>
      </c>
      <c r="N48" s="174">
        <v>1627</v>
      </c>
      <c r="O48" s="174">
        <v>1530</v>
      </c>
    </row>
    <row r="49" spans="1:18">
      <c r="A49" s="152" t="s">
        <v>19</v>
      </c>
      <c r="B49" s="152"/>
      <c r="C49" s="174">
        <f>SUM(C16:C48)</f>
        <v>66341</v>
      </c>
      <c r="D49" s="174">
        <f t="shared" ref="D49:O49" si="0">SUM(D16:D48)</f>
        <v>42071</v>
      </c>
      <c r="E49" s="174">
        <f t="shared" si="0"/>
        <v>39031</v>
      </c>
      <c r="F49" s="174">
        <f t="shared" si="0"/>
        <v>7064</v>
      </c>
      <c r="G49" s="174">
        <f t="shared" si="0"/>
        <v>40363</v>
      </c>
      <c r="H49" s="174">
        <f t="shared" si="0"/>
        <v>42034</v>
      </c>
      <c r="I49" s="174">
        <f t="shared" si="0"/>
        <v>40520</v>
      </c>
      <c r="J49" s="174">
        <f t="shared" si="0"/>
        <v>40386</v>
      </c>
      <c r="K49" s="560">
        <f t="shared" si="0"/>
        <v>42218</v>
      </c>
      <c r="L49" s="174">
        <f t="shared" si="0"/>
        <v>39600</v>
      </c>
      <c r="M49" s="174">
        <f t="shared" si="0"/>
        <v>40374</v>
      </c>
      <c r="N49" s="174">
        <f t="shared" si="0"/>
        <v>40948</v>
      </c>
      <c r="O49" s="174">
        <f t="shared" si="0"/>
        <v>39608</v>
      </c>
      <c r="R49" s="220" t="s">
        <v>1004</v>
      </c>
    </row>
    <row r="50" spans="1:18">
      <c r="D50" s="220">
        <f>D49/C49</f>
        <v>0.63416288569662804</v>
      </c>
      <c r="Q50" s="220">
        <f>37467/C49</f>
        <v>0.56476387151233776</v>
      </c>
    </row>
    <row r="51" spans="1:18">
      <c r="K51" s="561">
        <f>K49/C49</f>
        <v>0.6363787099983419</v>
      </c>
    </row>
    <row r="52" spans="1:18">
      <c r="G52" s="679" t="s">
        <v>13</v>
      </c>
      <c r="H52" s="679"/>
      <c r="I52" s="679"/>
      <c r="J52" s="679"/>
      <c r="K52" s="679"/>
      <c r="L52" s="679"/>
    </row>
    <row r="53" spans="1:18">
      <c r="G53" s="679" t="s">
        <v>14</v>
      </c>
      <c r="H53" s="679"/>
      <c r="I53" s="679"/>
      <c r="J53" s="679"/>
      <c r="K53" s="679"/>
      <c r="L53" s="679"/>
    </row>
    <row r="54" spans="1:18">
      <c r="G54" s="679" t="s">
        <v>89</v>
      </c>
      <c r="H54" s="679"/>
      <c r="I54" s="679"/>
      <c r="J54" s="679"/>
      <c r="K54" s="679"/>
      <c r="L54" s="679"/>
    </row>
    <row r="55" spans="1:18">
      <c r="A55" s="220" t="s">
        <v>12</v>
      </c>
      <c r="G55" s="680" t="s">
        <v>86</v>
      </c>
      <c r="H55" s="680"/>
      <c r="I55" s="680"/>
      <c r="J55" s="680"/>
    </row>
  </sheetData>
  <mergeCells count="16">
    <mergeCell ref="M12:O12"/>
    <mergeCell ref="D13:O13"/>
    <mergeCell ref="G54:L54"/>
    <mergeCell ref="G55:J55"/>
    <mergeCell ref="G52:L52"/>
    <mergeCell ref="G53:L53"/>
    <mergeCell ref="K1:L1"/>
    <mergeCell ref="G1:H1"/>
    <mergeCell ref="A3:L3"/>
    <mergeCell ref="A4:L4"/>
    <mergeCell ref="A13:A14"/>
    <mergeCell ref="B13:B14"/>
    <mergeCell ref="C13:C14"/>
    <mergeCell ref="C2:I2"/>
    <mergeCell ref="A9:E9"/>
    <mergeCell ref="A10:E10"/>
  </mergeCells>
  <printOptions horizontalCentered="1"/>
  <pageMargins left="1.03" right="0.70866141732283472" top="0.23622047244094491" bottom="0" header="0.31496062992125984" footer="0.31496062992125984"/>
  <pageSetup paperSize="9" scale="74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0"/>
  <sheetViews>
    <sheetView topLeftCell="A19" zoomScale="80" zoomScaleNormal="80" zoomScaleSheetLayoutView="80" workbookViewId="0">
      <selection activeCell="C31" sqref="C31"/>
    </sheetView>
  </sheetViews>
  <sheetFormatPr defaultRowHeight="12.75"/>
  <cols>
    <col min="2" max="2" width="17" customWidth="1"/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>
      <c r="C1" s="681" t="s">
        <v>0</v>
      </c>
      <c r="D1" s="681"/>
      <c r="E1" s="681"/>
      <c r="F1" s="681"/>
      <c r="G1" s="681"/>
      <c r="H1" s="681"/>
      <c r="I1" s="681"/>
      <c r="J1" s="245"/>
      <c r="K1" s="245"/>
      <c r="L1" s="804" t="s">
        <v>535</v>
      </c>
      <c r="M1" s="804"/>
      <c r="N1" s="245"/>
      <c r="O1" s="245"/>
      <c r="P1" s="245"/>
    </row>
    <row r="2" spans="1:16" ht="21">
      <c r="B2" s="682" t="s">
        <v>753</v>
      </c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246"/>
      <c r="N2" s="246"/>
      <c r="O2" s="246"/>
      <c r="P2" s="246"/>
    </row>
    <row r="3" spans="1:16" ht="21"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46"/>
      <c r="O3" s="246"/>
      <c r="P3" s="246"/>
    </row>
    <row r="4" spans="1:16" ht="20.25" customHeight="1">
      <c r="A4" s="814" t="s">
        <v>534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</row>
    <row r="5" spans="1:16" ht="20.25" customHeight="1">
      <c r="A5" s="815" t="s">
        <v>965</v>
      </c>
      <c r="B5" s="815"/>
      <c r="C5" s="815"/>
      <c r="D5" s="815"/>
      <c r="E5" s="815"/>
      <c r="F5" s="815"/>
      <c r="G5" s="815"/>
      <c r="H5" s="684" t="s">
        <v>963</v>
      </c>
      <c r="I5" s="684"/>
      <c r="J5" s="684"/>
      <c r="K5" s="684"/>
      <c r="L5" s="684"/>
      <c r="M5" s="684"/>
      <c r="N5" s="106"/>
    </row>
    <row r="6" spans="1:16" ht="15" customHeight="1">
      <c r="A6" s="740" t="s">
        <v>76</v>
      </c>
      <c r="B6" s="740" t="s">
        <v>294</v>
      </c>
      <c r="C6" s="816" t="s">
        <v>425</v>
      </c>
      <c r="D6" s="817"/>
      <c r="E6" s="817"/>
      <c r="F6" s="817"/>
      <c r="G6" s="818"/>
      <c r="H6" s="739" t="s">
        <v>422</v>
      </c>
      <c r="I6" s="739"/>
      <c r="J6" s="739"/>
      <c r="K6" s="739"/>
      <c r="L6" s="739"/>
      <c r="M6" s="740" t="s">
        <v>295</v>
      </c>
    </row>
    <row r="7" spans="1:16" ht="12.75" customHeight="1">
      <c r="A7" s="741"/>
      <c r="B7" s="741"/>
      <c r="C7" s="819"/>
      <c r="D7" s="820"/>
      <c r="E7" s="820"/>
      <c r="F7" s="820"/>
      <c r="G7" s="821"/>
      <c r="H7" s="739"/>
      <c r="I7" s="739"/>
      <c r="J7" s="739"/>
      <c r="K7" s="739"/>
      <c r="L7" s="739"/>
      <c r="M7" s="741"/>
    </row>
    <row r="8" spans="1:16" ht="5.25" customHeight="1">
      <c r="A8" s="741"/>
      <c r="B8" s="741"/>
      <c r="C8" s="819"/>
      <c r="D8" s="820"/>
      <c r="E8" s="820"/>
      <c r="F8" s="820"/>
      <c r="G8" s="821"/>
      <c r="H8" s="739"/>
      <c r="I8" s="739"/>
      <c r="J8" s="739"/>
      <c r="K8" s="739"/>
      <c r="L8" s="739"/>
      <c r="M8" s="741"/>
    </row>
    <row r="9" spans="1:16" ht="68.25" customHeight="1">
      <c r="A9" s="742"/>
      <c r="B9" s="742"/>
      <c r="C9" s="251" t="s">
        <v>296</v>
      </c>
      <c r="D9" s="251" t="s">
        <v>297</v>
      </c>
      <c r="E9" s="251" t="s">
        <v>298</v>
      </c>
      <c r="F9" s="251" t="s">
        <v>299</v>
      </c>
      <c r="G9" s="282" t="s">
        <v>300</v>
      </c>
      <c r="H9" s="281" t="s">
        <v>421</v>
      </c>
      <c r="I9" s="281" t="s">
        <v>426</v>
      </c>
      <c r="J9" s="281" t="s">
        <v>423</v>
      </c>
      <c r="K9" s="281" t="s">
        <v>424</v>
      </c>
      <c r="L9" s="281" t="s">
        <v>49</v>
      </c>
      <c r="M9" s="742"/>
    </row>
    <row r="10" spans="1:16" ht="15">
      <c r="A10" s="252">
        <v>1</v>
      </c>
      <c r="B10" s="252">
        <v>2</v>
      </c>
      <c r="C10" s="252">
        <v>3</v>
      </c>
      <c r="D10" s="252">
        <v>4</v>
      </c>
      <c r="E10" s="252">
        <v>5</v>
      </c>
      <c r="F10" s="252">
        <v>6</v>
      </c>
      <c r="G10" s="252">
        <v>7</v>
      </c>
      <c r="H10" s="252">
        <v>8</v>
      </c>
      <c r="I10" s="252">
        <v>9</v>
      </c>
      <c r="J10" s="252">
        <v>10</v>
      </c>
      <c r="K10" s="252">
        <v>11</v>
      </c>
      <c r="L10" s="252">
        <v>12</v>
      </c>
      <c r="M10" s="252">
        <v>13</v>
      </c>
    </row>
    <row r="11" spans="1:16" ht="15">
      <c r="A11" s="317">
        <v>1</v>
      </c>
      <c r="B11" s="406" t="s">
        <v>905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</row>
    <row r="12" spans="1:16" ht="15">
      <c r="A12" s="317">
        <v>2</v>
      </c>
      <c r="B12" s="406" t="s">
        <v>906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</row>
    <row r="13" spans="1:16" ht="15">
      <c r="A13" s="317">
        <v>3</v>
      </c>
      <c r="B13" s="406" t="s">
        <v>907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</row>
    <row r="14" spans="1:16" ht="15">
      <c r="A14" s="317">
        <v>4</v>
      </c>
      <c r="B14" s="406" t="s">
        <v>908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</row>
    <row r="15" spans="1:16" ht="15">
      <c r="A15" s="317">
        <v>5</v>
      </c>
      <c r="B15" s="406" t="s">
        <v>909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</row>
    <row r="16" spans="1:16" ht="15">
      <c r="A16" s="317">
        <v>6</v>
      </c>
      <c r="B16" s="406" t="s">
        <v>910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</row>
    <row r="17" spans="1:13" ht="15">
      <c r="A17" s="317">
        <v>7</v>
      </c>
      <c r="B17" s="406" t="s">
        <v>911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</row>
    <row r="18" spans="1:13" ht="15">
      <c r="A18" s="317">
        <v>8</v>
      </c>
      <c r="B18" s="406" t="s">
        <v>912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</row>
    <row r="19" spans="1:13" ht="15">
      <c r="A19" s="317">
        <v>9</v>
      </c>
      <c r="B19" s="406" t="s">
        <v>913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</row>
    <row r="20" spans="1:13" ht="15">
      <c r="A20" s="317">
        <v>10</v>
      </c>
      <c r="B20" s="406" t="s">
        <v>914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</row>
    <row r="21" spans="1:13" ht="15">
      <c r="A21" s="317">
        <v>11</v>
      </c>
      <c r="B21" s="406" t="s">
        <v>915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</row>
    <row r="22" spans="1:13" ht="15">
      <c r="A22" s="317">
        <v>12</v>
      </c>
      <c r="B22" s="406" t="s">
        <v>916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</row>
    <row r="23" spans="1:13" ht="15">
      <c r="A23" s="317">
        <v>13</v>
      </c>
      <c r="B23" s="406" t="s">
        <v>917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317">
        <v>14</v>
      </c>
      <c r="B24" s="406" t="s">
        <v>918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>
      <c r="A25" s="317">
        <v>15</v>
      </c>
      <c r="B25" s="406" t="s">
        <v>919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">
      <c r="A26" s="317">
        <v>16</v>
      </c>
      <c r="B26" s="406" t="s">
        <v>920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>
      <c r="A27" s="317">
        <v>17</v>
      </c>
      <c r="B27" s="406" t="s">
        <v>921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5">
      <c r="A28" s="317">
        <v>18</v>
      </c>
      <c r="B28" s="406" t="s">
        <v>922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">
      <c r="A29" s="317">
        <v>19</v>
      </c>
      <c r="B29" s="406" t="s">
        <v>923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5">
      <c r="A30" s="317">
        <v>20</v>
      </c>
      <c r="B30" s="406" t="s">
        <v>924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5">
      <c r="A31" s="317">
        <v>21</v>
      </c>
      <c r="B31" s="406" t="s">
        <v>925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5">
      <c r="A32" s="317">
        <v>22</v>
      </c>
      <c r="B32" s="406" t="s">
        <v>926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5">
      <c r="A33" s="317">
        <v>23</v>
      </c>
      <c r="B33" s="406" t="s">
        <v>927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5">
      <c r="A34" s="317">
        <v>24</v>
      </c>
      <c r="B34" s="406" t="s">
        <v>928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5">
      <c r="A35" s="317">
        <v>25</v>
      </c>
      <c r="B35" s="406" t="s">
        <v>929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">
      <c r="A36" s="317">
        <v>26</v>
      </c>
      <c r="B36" s="406" t="s">
        <v>930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">
      <c r="A37" s="317">
        <v>27</v>
      </c>
      <c r="B37" s="406" t="s">
        <v>931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5">
      <c r="A38" s="317">
        <v>28</v>
      </c>
      <c r="B38" s="406" t="s">
        <v>932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">
      <c r="A39" s="317">
        <v>29</v>
      </c>
      <c r="B39" s="406" t="s">
        <v>933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">
      <c r="A40" s="317">
        <v>30</v>
      </c>
      <c r="B40" s="406" t="s">
        <v>934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5">
      <c r="A41" s="317">
        <v>31</v>
      </c>
      <c r="B41" s="406" t="s">
        <v>935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>
      <c r="A42" s="317">
        <v>32</v>
      </c>
      <c r="B42" s="406" t="s">
        <v>936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5">
      <c r="A43" s="317">
        <v>33</v>
      </c>
      <c r="B43" s="406" t="s">
        <v>937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>
      <c r="A44" s="29" t="s">
        <v>19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6.5" customHeight="1">
      <c r="B45" s="256"/>
      <c r="C45" s="813"/>
      <c r="D45" s="813"/>
      <c r="E45" s="813"/>
      <c r="F45" s="813"/>
    </row>
    <row r="47" spans="1:13">
      <c r="A47" s="220"/>
      <c r="B47" s="220"/>
      <c r="C47" s="220"/>
      <c r="D47" s="220"/>
      <c r="G47" s="679" t="s">
        <v>13</v>
      </c>
      <c r="H47" s="679"/>
      <c r="I47" s="221"/>
      <c r="J47" s="221"/>
      <c r="K47" s="221"/>
      <c r="L47" s="221"/>
    </row>
    <row r="48" spans="1:13" ht="15" customHeight="1">
      <c r="A48" s="220"/>
      <c r="B48" s="220"/>
      <c r="C48" s="220"/>
      <c r="D48" s="220"/>
      <c r="G48" s="679" t="s">
        <v>14</v>
      </c>
      <c r="H48" s="679"/>
      <c r="I48" s="679"/>
      <c r="J48" s="679"/>
      <c r="K48" s="679"/>
      <c r="L48" s="679"/>
      <c r="M48" s="679"/>
    </row>
    <row r="49" spans="1:13" ht="15" customHeight="1">
      <c r="A49" s="220"/>
      <c r="B49" s="220"/>
      <c r="C49" s="220"/>
      <c r="D49" s="220"/>
      <c r="G49" s="679" t="s">
        <v>89</v>
      </c>
      <c r="H49" s="679"/>
      <c r="I49" s="679"/>
      <c r="J49" s="679"/>
      <c r="K49" s="679"/>
      <c r="L49" s="679"/>
      <c r="M49" s="679"/>
    </row>
    <row r="50" spans="1:13">
      <c r="A50" s="220" t="s">
        <v>12</v>
      </c>
      <c r="C50" s="220"/>
      <c r="D50" s="220"/>
      <c r="G50" s="680" t="s">
        <v>86</v>
      </c>
      <c r="H50" s="680"/>
      <c r="I50" s="222"/>
      <c r="J50" s="222"/>
      <c r="K50" s="222"/>
      <c r="L50" s="222"/>
    </row>
  </sheetData>
  <mergeCells count="16">
    <mergeCell ref="B2:L2"/>
    <mergeCell ref="L1:M1"/>
    <mergeCell ref="C1:I1"/>
    <mergeCell ref="G50:H50"/>
    <mergeCell ref="C45:F45"/>
    <mergeCell ref="G47:H47"/>
    <mergeCell ref="H6:L8"/>
    <mergeCell ref="H5:M5"/>
    <mergeCell ref="A4:M4"/>
    <mergeCell ref="A5:G5"/>
    <mergeCell ref="G48:M48"/>
    <mergeCell ref="G49:M49"/>
    <mergeCell ref="M6:M9"/>
    <mergeCell ref="A6:A9"/>
    <mergeCell ref="B6:B9"/>
    <mergeCell ref="C6:G8"/>
  </mergeCells>
  <printOptions horizontalCentered="1"/>
  <pageMargins left="1.03" right="0.70866141732283472" top="0.23622047244094491" bottom="0" header="0.31496062992125984" footer="0.31496062992125984"/>
  <pageSetup paperSize="9" scale="72" orientation="landscape" r:id="rId1"/>
  <colBreaks count="1" manualBreakCount="1">
    <brk id="13" max="1048575" man="1"/>
  </colBreak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topLeftCell="A19" zoomScaleSheetLayoutView="63" workbookViewId="0">
      <selection activeCell="C31" sqref="C31"/>
    </sheetView>
  </sheetViews>
  <sheetFormatPr defaultRowHeight="12.75"/>
  <cols>
    <col min="1" max="1" width="40.85546875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18">
      <c r="A1" s="681" t="s">
        <v>0</v>
      </c>
      <c r="B1" s="681"/>
      <c r="C1" s="681"/>
      <c r="D1" s="681"/>
      <c r="E1" s="681"/>
      <c r="F1" s="257" t="s">
        <v>537</v>
      </c>
      <c r="G1" s="245"/>
      <c r="H1" s="245"/>
      <c r="I1" s="245"/>
      <c r="J1" s="245"/>
      <c r="K1" s="245"/>
      <c r="L1" s="245"/>
    </row>
    <row r="2" spans="1:12" ht="21">
      <c r="A2" s="682" t="s">
        <v>753</v>
      </c>
      <c r="B2" s="682"/>
      <c r="C2" s="682"/>
      <c r="D2" s="682"/>
      <c r="E2" s="682"/>
      <c r="F2" s="682"/>
      <c r="G2" s="246"/>
      <c r="H2" s="246"/>
      <c r="I2" s="246"/>
      <c r="J2" s="246"/>
      <c r="K2" s="246"/>
      <c r="L2" s="246"/>
    </row>
    <row r="3" spans="1:12">
      <c r="A3" s="168"/>
      <c r="B3" s="168"/>
      <c r="C3" s="168"/>
      <c r="D3" s="168"/>
      <c r="E3" s="168"/>
      <c r="F3" s="168"/>
    </row>
    <row r="4" spans="1:12" ht="18.75">
      <c r="A4" s="822" t="s">
        <v>536</v>
      </c>
      <c r="B4" s="822"/>
      <c r="C4" s="822"/>
      <c r="D4" s="822"/>
      <c r="E4" s="822"/>
      <c r="F4" s="822"/>
      <c r="G4" s="822"/>
    </row>
    <row r="5" spans="1:12" ht="18.75">
      <c r="A5" s="215" t="s">
        <v>948</v>
      </c>
      <c r="B5" s="258"/>
      <c r="C5" s="258"/>
      <c r="D5" s="258"/>
      <c r="E5" s="258"/>
      <c r="F5" s="258"/>
      <c r="G5" s="258"/>
    </row>
    <row r="6" spans="1:12" ht="31.5">
      <c r="A6" s="259"/>
      <c r="B6" s="260" t="s">
        <v>324</v>
      </c>
      <c r="C6" s="260" t="s">
        <v>325</v>
      </c>
      <c r="D6" s="260" t="s">
        <v>326</v>
      </c>
      <c r="E6" s="261"/>
      <c r="F6" s="261"/>
    </row>
    <row r="7" spans="1:12" ht="25.5">
      <c r="A7" s="352" t="s">
        <v>327</v>
      </c>
      <c r="B7" s="473" t="s">
        <v>968</v>
      </c>
      <c r="C7" s="473" t="s">
        <v>969</v>
      </c>
      <c r="D7" s="473" t="s">
        <v>970</v>
      </c>
      <c r="E7" s="261"/>
      <c r="F7" s="261"/>
    </row>
    <row r="8" spans="1:12" ht="13.5" customHeight="1">
      <c r="A8" s="262" t="s">
        <v>328</v>
      </c>
      <c r="B8" s="473" t="s">
        <v>971</v>
      </c>
      <c r="C8" s="473" t="s">
        <v>969</v>
      </c>
      <c r="D8" s="473" t="s">
        <v>972</v>
      </c>
      <c r="E8" s="261"/>
      <c r="F8" s="261"/>
    </row>
    <row r="9" spans="1:12" ht="13.5" customHeight="1">
      <c r="A9" s="262" t="s">
        <v>329</v>
      </c>
      <c r="B9" s="473" t="s">
        <v>973</v>
      </c>
      <c r="C9" s="473" t="s">
        <v>973</v>
      </c>
      <c r="D9" s="473" t="s">
        <v>973</v>
      </c>
      <c r="E9" s="261"/>
      <c r="F9" s="261"/>
    </row>
    <row r="10" spans="1:12" ht="13.5" customHeight="1">
      <c r="A10" s="263" t="s">
        <v>330</v>
      </c>
      <c r="B10" s="473" t="s">
        <v>974</v>
      </c>
      <c r="C10" s="473" t="s">
        <v>974</v>
      </c>
      <c r="D10" s="473" t="s">
        <v>974</v>
      </c>
      <c r="E10" s="261"/>
      <c r="F10" s="261"/>
    </row>
    <row r="11" spans="1:12" ht="13.5" customHeight="1">
      <c r="A11" s="263" t="s">
        <v>331</v>
      </c>
      <c r="B11" s="473" t="s">
        <v>975</v>
      </c>
      <c r="C11" s="473" t="s">
        <v>976</v>
      </c>
      <c r="D11" s="473" t="s">
        <v>976</v>
      </c>
      <c r="E11" s="261"/>
      <c r="F11" s="261"/>
    </row>
    <row r="12" spans="1:12" ht="13.5" customHeight="1">
      <c r="A12" s="263" t="s">
        <v>332</v>
      </c>
      <c r="B12" s="473" t="s">
        <v>974</v>
      </c>
      <c r="C12" s="473" t="s">
        <v>974</v>
      </c>
      <c r="D12" s="473" t="s">
        <v>974</v>
      </c>
      <c r="E12" s="261"/>
      <c r="F12" s="261"/>
    </row>
    <row r="13" spans="1:12" ht="13.5" customHeight="1">
      <c r="A13" s="263" t="s">
        <v>333</v>
      </c>
      <c r="B13" s="473" t="s">
        <v>977</v>
      </c>
      <c r="C13" s="473" t="s">
        <v>976</v>
      </c>
      <c r="D13" s="473" t="s">
        <v>976</v>
      </c>
      <c r="E13" s="261"/>
      <c r="F13" s="261"/>
    </row>
    <row r="14" spans="1:12" ht="13.5" customHeight="1">
      <c r="A14" s="263" t="s">
        <v>334</v>
      </c>
      <c r="B14" s="473" t="s">
        <v>974</v>
      </c>
      <c r="C14" s="473" t="s">
        <v>974</v>
      </c>
      <c r="D14" s="473" t="s">
        <v>974</v>
      </c>
      <c r="E14" s="261"/>
      <c r="F14" s="261"/>
    </row>
    <row r="15" spans="1:12" ht="13.5" customHeight="1">
      <c r="A15" s="263" t="s">
        <v>335</v>
      </c>
      <c r="B15" s="473" t="s">
        <v>976</v>
      </c>
      <c r="C15" s="473" t="s">
        <v>974</v>
      </c>
      <c r="D15" s="473" t="s">
        <v>974</v>
      </c>
      <c r="E15" s="261"/>
      <c r="F15" s="261"/>
    </row>
    <row r="16" spans="1:12" ht="13.5" customHeight="1">
      <c r="A16" s="263" t="s">
        <v>336</v>
      </c>
      <c r="B16" s="473" t="s">
        <v>974</v>
      </c>
      <c r="C16" s="473" t="s">
        <v>974</v>
      </c>
      <c r="D16" s="473" t="s">
        <v>974</v>
      </c>
      <c r="E16" s="261"/>
      <c r="F16" s="261"/>
    </row>
    <row r="17" spans="1:7" ht="13.5" customHeight="1">
      <c r="A17" s="263" t="s">
        <v>337</v>
      </c>
      <c r="B17" s="473" t="s">
        <v>976</v>
      </c>
      <c r="C17" s="473" t="s">
        <v>976</v>
      </c>
      <c r="D17" s="473" t="s">
        <v>976</v>
      </c>
      <c r="E17" s="261"/>
      <c r="F17" s="261"/>
    </row>
    <row r="18" spans="1:7" ht="13.5" customHeight="1">
      <c r="A18" s="264"/>
      <c r="B18" s="265"/>
      <c r="C18" s="265"/>
      <c r="D18" s="265"/>
      <c r="E18" s="261"/>
      <c r="F18" s="261"/>
    </row>
    <row r="19" spans="1:7" ht="13.5" customHeight="1">
      <c r="A19" s="823" t="s">
        <v>338</v>
      </c>
      <c r="B19" s="823"/>
      <c r="C19" s="823"/>
      <c r="D19" s="823"/>
      <c r="E19" s="823"/>
      <c r="F19" s="823"/>
      <c r="G19" s="823"/>
    </row>
    <row r="20" spans="1:7" ht="15">
      <c r="A20" s="261"/>
      <c r="B20" s="261"/>
      <c r="C20" s="261"/>
      <c r="D20" s="261"/>
      <c r="E20" s="824" t="s">
        <v>978</v>
      </c>
      <c r="F20" s="824"/>
      <c r="G20" s="118"/>
    </row>
    <row r="21" spans="1:7" ht="46.15" customHeight="1">
      <c r="A21" s="249" t="s">
        <v>428</v>
      </c>
      <c r="B21" s="249" t="s">
        <v>3</v>
      </c>
      <c r="C21" s="266" t="s">
        <v>339</v>
      </c>
      <c r="D21" s="267" t="s">
        <v>340</v>
      </c>
      <c r="E21" s="325" t="s">
        <v>341</v>
      </c>
      <c r="F21" s="325" t="s">
        <v>342</v>
      </c>
      <c r="G21" s="12"/>
    </row>
    <row r="22" spans="1:7" ht="15">
      <c r="A22" s="262" t="s">
        <v>343</v>
      </c>
      <c r="B22" s="262"/>
      <c r="C22" s="262"/>
      <c r="D22" s="268"/>
      <c r="E22" s="269"/>
      <c r="F22" s="269"/>
    </row>
    <row r="23" spans="1:7" ht="15">
      <c r="A23" s="262" t="s">
        <v>344</v>
      </c>
      <c r="B23" s="262"/>
      <c r="C23" s="262"/>
      <c r="D23" s="268"/>
      <c r="E23" s="269"/>
      <c r="F23" s="269"/>
    </row>
    <row r="24" spans="1:7" ht="15">
      <c r="A24" s="262" t="s">
        <v>345</v>
      </c>
      <c r="B24" s="262"/>
      <c r="C24" s="9"/>
      <c r="D24" s="268"/>
      <c r="E24" s="269"/>
      <c r="F24" s="269"/>
    </row>
    <row r="25" spans="1:7" ht="25.5">
      <c r="A25" s="262" t="s">
        <v>346</v>
      </c>
      <c r="B25" s="262"/>
      <c r="C25" s="9"/>
      <c r="D25" s="268"/>
      <c r="E25" s="269"/>
      <c r="F25" s="269"/>
    </row>
    <row r="26" spans="1:7" ht="32.25" customHeight="1">
      <c r="A26" s="262" t="s">
        <v>347</v>
      </c>
      <c r="B26" s="262"/>
      <c r="C26" s="9"/>
      <c r="D26" s="268"/>
      <c r="E26" s="269"/>
      <c r="F26" s="269"/>
    </row>
    <row r="27" spans="1:7" ht="15">
      <c r="A27" s="262" t="s">
        <v>348</v>
      </c>
      <c r="B27" s="262"/>
      <c r="C27" s="9"/>
      <c r="D27" s="268"/>
      <c r="E27" s="269"/>
      <c r="F27" s="269"/>
    </row>
    <row r="28" spans="1:7" ht="15">
      <c r="A28" s="262" t="s">
        <v>349</v>
      </c>
      <c r="B28" s="262"/>
      <c r="C28" s="9"/>
      <c r="D28" s="268"/>
      <c r="E28" s="269"/>
      <c r="F28" s="269"/>
    </row>
    <row r="29" spans="1:7" ht="15">
      <c r="A29" s="262" t="s">
        <v>350</v>
      </c>
      <c r="B29" s="262"/>
      <c r="C29" s="262"/>
      <c r="D29" s="268"/>
      <c r="E29" s="269"/>
      <c r="F29" s="269"/>
    </row>
    <row r="30" spans="1:7" ht="15">
      <c r="A30" s="262" t="s">
        <v>351</v>
      </c>
      <c r="B30" s="262"/>
      <c r="C30" s="262"/>
      <c r="D30" s="268"/>
      <c r="E30" s="269"/>
      <c r="F30" s="269"/>
    </row>
    <row r="31" spans="1:7" ht="15">
      <c r="A31" s="262" t="s">
        <v>352</v>
      </c>
      <c r="B31" s="262"/>
      <c r="C31" s="262"/>
      <c r="D31" s="268"/>
      <c r="E31" s="269"/>
      <c r="F31" s="269"/>
    </row>
    <row r="32" spans="1:7" ht="15">
      <c r="A32" s="262" t="s">
        <v>353</v>
      </c>
      <c r="B32" s="262"/>
      <c r="C32" s="262"/>
      <c r="D32" s="268"/>
      <c r="E32" s="269"/>
      <c r="F32" s="269"/>
    </row>
    <row r="33" spans="1:7" ht="15">
      <c r="A33" s="262" t="s">
        <v>354</v>
      </c>
      <c r="B33" s="262"/>
      <c r="C33" s="262"/>
      <c r="D33" s="268"/>
      <c r="E33" s="269"/>
      <c r="F33" s="269"/>
    </row>
    <row r="34" spans="1:7" ht="15">
      <c r="A34" s="262" t="s">
        <v>355</v>
      </c>
      <c r="B34" s="262"/>
      <c r="C34" s="262"/>
      <c r="D34" s="268"/>
      <c r="E34" s="269"/>
      <c r="F34" s="269"/>
    </row>
    <row r="35" spans="1:7" ht="15">
      <c r="A35" s="262" t="s">
        <v>356</v>
      </c>
      <c r="B35" s="262"/>
      <c r="C35" s="262"/>
      <c r="D35" s="268"/>
      <c r="E35" s="269"/>
      <c r="F35" s="269"/>
    </row>
    <row r="36" spans="1:7" ht="15">
      <c r="A36" s="262" t="s">
        <v>357</v>
      </c>
      <c r="B36" s="262"/>
      <c r="C36" s="262"/>
      <c r="D36" s="268"/>
      <c r="E36" s="269"/>
      <c r="F36" s="269"/>
    </row>
    <row r="37" spans="1:7" ht="15">
      <c r="A37" s="262" t="s">
        <v>358</v>
      </c>
      <c r="B37" s="262"/>
      <c r="C37" s="262"/>
      <c r="D37" s="268"/>
      <c r="E37" s="269"/>
      <c r="F37" s="269"/>
    </row>
    <row r="38" spans="1:7" ht="15">
      <c r="A38" s="262" t="s">
        <v>49</v>
      </c>
      <c r="B38" s="262"/>
      <c r="C38" s="262"/>
      <c r="D38" s="268"/>
      <c r="E38" s="269"/>
      <c r="F38" s="269"/>
    </row>
    <row r="39" spans="1:7" ht="15">
      <c r="A39" s="270" t="s">
        <v>19</v>
      </c>
      <c r="B39" s="262"/>
      <c r="C39" s="262"/>
      <c r="D39" s="268"/>
      <c r="E39" s="269"/>
      <c r="F39" s="269"/>
    </row>
    <row r="43" spans="1:7" ht="15" customHeight="1">
      <c r="A43" s="220"/>
      <c r="B43" s="220"/>
      <c r="C43" s="220"/>
      <c r="D43" s="679" t="s">
        <v>13</v>
      </c>
      <c r="E43" s="679"/>
      <c r="F43" s="235"/>
      <c r="G43" s="221"/>
    </row>
    <row r="44" spans="1:7" ht="15" customHeight="1">
      <c r="A44" s="220"/>
      <c r="B44" s="220"/>
      <c r="C44" s="220"/>
      <c r="D44" s="679" t="s">
        <v>14</v>
      </c>
      <c r="E44" s="679"/>
      <c r="F44" s="221"/>
      <c r="G44" s="221"/>
    </row>
    <row r="45" spans="1:7" ht="15" customHeight="1">
      <c r="A45" s="220"/>
      <c r="B45" s="220"/>
      <c r="C45" s="220"/>
      <c r="D45" s="679" t="s">
        <v>89</v>
      </c>
      <c r="E45" s="679"/>
      <c r="F45" s="221"/>
      <c r="G45" s="221"/>
    </row>
    <row r="46" spans="1:7">
      <c r="A46" s="220" t="s">
        <v>12</v>
      </c>
      <c r="C46" s="220"/>
      <c r="D46" s="222" t="s">
        <v>86</v>
      </c>
      <c r="E46" s="222"/>
      <c r="F46" s="222"/>
      <c r="G46" s="225"/>
    </row>
  </sheetData>
  <mergeCells count="8">
    <mergeCell ref="D44:E44"/>
    <mergeCell ref="D45:E45"/>
    <mergeCell ref="A1:E1"/>
    <mergeCell ref="A2:F2"/>
    <mergeCell ref="A4:G4"/>
    <mergeCell ref="A19:G19"/>
    <mergeCell ref="D43:E43"/>
    <mergeCell ref="E20:F20"/>
  </mergeCells>
  <printOptions horizontalCentered="1"/>
  <pageMargins left="1.03" right="0.70866141732283472" top="0.23622047244094491" bottom="0" header="0.31496062992125984" footer="0.31496062992125984"/>
  <pageSetup paperSize="9" scale="76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H13"/>
  <sheetViews>
    <sheetView zoomScaleSheetLayoutView="90" workbookViewId="0">
      <selection activeCell="C31" sqref="C31"/>
    </sheetView>
  </sheetViews>
  <sheetFormatPr defaultRowHeight="12.75"/>
  <sheetData>
    <row r="2" spans="2:8">
      <c r="B2" s="14"/>
    </row>
    <row r="4" spans="2:8" ht="12.75" customHeight="1">
      <c r="B4" s="825" t="s">
        <v>758</v>
      </c>
      <c r="C4" s="825"/>
      <c r="D4" s="825"/>
      <c r="E4" s="825"/>
      <c r="F4" s="825"/>
      <c r="G4" s="825"/>
      <c r="H4" s="825"/>
    </row>
    <row r="5" spans="2:8" ht="12.75" customHeight="1">
      <c r="B5" s="825"/>
      <c r="C5" s="825"/>
      <c r="D5" s="825"/>
      <c r="E5" s="825"/>
      <c r="F5" s="825"/>
      <c r="G5" s="825"/>
      <c r="H5" s="825"/>
    </row>
    <row r="6" spans="2:8" ht="12.75" customHeight="1">
      <c r="B6" s="825"/>
      <c r="C6" s="825"/>
      <c r="D6" s="825"/>
      <c r="E6" s="825"/>
      <c r="F6" s="825"/>
      <c r="G6" s="825"/>
      <c r="H6" s="825"/>
    </row>
    <row r="7" spans="2:8" ht="12.75" customHeight="1">
      <c r="B7" s="825"/>
      <c r="C7" s="825"/>
      <c r="D7" s="825"/>
      <c r="E7" s="825"/>
      <c r="F7" s="825"/>
      <c r="G7" s="825"/>
      <c r="H7" s="825"/>
    </row>
    <row r="8" spans="2:8" ht="12.75" customHeight="1">
      <c r="B8" s="825"/>
      <c r="C8" s="825"/>
      <c r="D8" s="825"/>
      <c r="E8" s="825"/>
      <c r="F8" s="825"/>
      <c r="G8" s="825"/>
      <c r="H8" s="825"/>
    </row>
    <row r="9" spans="2:8" ht="12.75" customHeight="1">
      <c r="B9" s="825"/>
      <c r="C9" s="825"/>
      <c r="D9" s="825"/>
      <c r="E9" s="825"/>
      <c r="F9" s="825"/>
      <c r="G9" s="825"/>
      <c r="H9" s="825"/>
    </row>
    <row r="10" spans="2:8" ht="12.75" customHeight="1">
      <c r="B10" s="825"/>
      <c r="C10" s="825"/>
      <c r="D10" s="825"/>
      <c r="E10" s="825"/>
      <c r="F10" s="825"/>
      <c r="G10" s="825"/>
      <c r="H10" s="825"/>
    </row>
    <row r="11" spans="2:8" ht="12.75" customHeight="1">
      <c r="B11" s="825"/>
      <c r="C11" s="825"/>
      <c r="D11" s="825"/>
      <c r="E11" s="825"/>
      <c r="F11" s="825"/>
      <c r="G11" s="825"/>
      <c r="H11" s="825"/>
    </row>
    <row r="12" spans="2:8" ht="12.75" customHeight="1">
      <c r="B12" s="825"/>
      <c r="C12" s="825"/>
      <c r="D12" s="825"/>
      <c r="E12" s="825"/>
      <c r="F12" s="825"/>
      <c r="G12" s="825"/>
      <c r="H12" s="825"/>
    </row>
    <row r="13" spans="2:8" ht="12.75" customHeight="1">
      <c r="B13" s="825"/>
      <c r="C13" s="825"/>
      <c r="D13" s="825"/>
      <c r="E13" s="825"/>
      <c r="F13" s="825"/>
      <c r="G13" s="825"/>
      <c r="H13" s="825"/>
    </row>
  </sheetData>
  <mergeCells count="1">
    <mergeCell ref="B4:H13"/>
  </mergeCells>
  <printOptions horizontalCentered="1"/>
  <pageMargins left="1.03" right="0.70866141732283472" top="0.23622047244094491" bottom="0" header="0.31496062992125984" footer="0.31496062992125984"/>
  <pageSetup paperSize="9" orientation="landscape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4"/>
  <sheetViews>
    <sheetView zoomScale="90" zoomScaleNormal="90" zoomScaleSheetLayoutView="100" workbookViewId="0">
      <selection activeCell="C31" sqref="C31"/>
    </sheetView>
  </sheetViews>
  <sheetFormatPr defaultRowHeight="14.25"/>
  <cols>
    <col min="1" max="1" width="4.7109375" style="48" customWidth="1"/>
    <col min="2" max="2" width="16.85546875" style="48" customWidth="1"/>
    <col min="3" max="3" width="11.7109375" style="48" customWidth="1"/>
    <col min="4" max="4" width="12" style="48" customWidth="1"/>
    <col min="5" max="5" width="12.140625" style="48" customWidth="1"/>
    <col min="6" max="6" width="17.42578125" style="48" customWidth="1"/>
    <col min="7" max="7" width="12.42578125" style="48" customWidth="1"/>
    <col min="8" max="8" width="16" style="48" customWidth="1"/>
    <col min="9" max="9" width="12.7109375" style="48" customWidth="1"/>
    <col min="10" max="10" width="15" style="48" customWidth="1"/>
    <col min="11" max="11" width="16" style="48" customWidth="1"/>
    <col min="12" max="12" width="11.85546875" style="48" customWidth="1"/>
    <col min="13" max="16384" width="9.140625" style="48"/>
  </cols>
  <sheetData>
    <row r="1" spans="1:20" ht="15" customHeight="1">
      <c r="C1" s="565"/>
      <c r="D1" s="565"/>
      <c r="E1" s="565"/>
      <c r="F1" s="565"/>
      <c r="G1" s="565"/>
      <c r="H1" s="565"/>
      <c r="I1" s="171"/>
      <c r="J1" s="726" t="s">
        <v>538</v>
      </c>
      <c r="K1" s="726"/>
    </row>
    <row r="2" spans="1:20" s="55" customFormat="1" ht="19.5" customHeight="1">
      <c r="A2" s="833" t="s">
        <v>0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</row>
    <row r="3" spans="1:20" s="55" customFormat="1" ht="19.5" customHeight="1">
      <c r="A3" s="832" t="s">
        <v>753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</row>
    <row r="4" spans="1:20" s="55" customFormat="1" ht="14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20" s="55" customFormat="1" ht="18" customHeight="1">
      <c r="A5" s="770" t="s">
        <v>759</v>
      </c>
      <c r="B5" s="770"/>
      <c r="C5" s="770"/>
      <c r="D5" s="770"/>
      <c r="E5" s="770"/>
      <c r="F5" s="770"/>
      <c r="G5" s="770"/>
      <c r="H5" s="770"/>
      <c r="I5" s="770"/>
      <c r="J5" s="770"/>
      <c r="K5" s="770"/>
    </row>
    <row r="6" spans="1:20" ht="15.75">
      <c r="A6" s="600" t="s">
        <v>165</v>
      </c>
      <c r="B6" s="600"/>
      <c r="C6" s="113"/>
      <c r="D6" s="113"/>
      <c r="E6" s="113"/>
      <c r="F6" s="113"/>
      <c r="G6" s="113"/>
      <c r="H6" s="113"/>
      <c r="I6" s="113"/>
      <c r="J6" s="113"/>
      <c r="K6" s="113"/>
    </row>
    <row r="7" spans="1:20" ht="29.25" customHeight="1">
      <c r="A7" s="829" t="s">
        <v>76</v>
      </c>
      <c r="B7" s="829" t="s">
        <v>77</v>
      </c>
      <c r="C7" s="829" t="s">
        <v>78</v>
      </c>
      <c r="D7" s="829" t="s">
        <v>159</v>
      </c>
      <c r="E7" s="829"/>
      <c r="F7" s="829"/>
      <c r="G7" s="829"/>
      <c r="H7" s="829"/>
      <c r="I7" s="623" t="s">
        <v>241</v>
      </c>
      <c r="J7" s="829" t="s">
        <v>79</v>
      </c>
      <c r="K7" s="829" t="s">
        <v>483</v>
      </c>
      <c r="L7" s="826" t="s">
        <v>80</v>
      </c>
      <c r="S7" s="54"/>
      <c r="T7" s="54"/>
    </row>
    <row r="8" spans="1:20" ht="33.75" customHeight="1">
      <c r="A8" s="829"/>
      <c r="B8" s="829"/>
      <c r="C8" s="829"/>
      <c r="D8" s="829" t="s">
        <v>81</v>
      </c>
      <c r="E8" s="829" t="s">
        <v>82</v>
      </c>
      <c r="F8" s="829"/>
      <c r="G8" s="829"/>
      <c r="H8" s="50" t="s">
        <v>83</v>
      </c>
      <c r="I8" s="830"/>
      <c r="J8" s="829"/>
      <c r="K8" s="829"/>
      <c r="L8" s="826"/>
    </row>
    <row r="9" spans="1:20" ht="30">
      <c r="A9" s="829"/>
      <c r="B9" s="829"/>
      <c r="C9" s="829"/>
      <c r="D9" s="829"/>
      <c r="E9" s="50" t="s">
        <v>84</v>
      </c>
      <c r="F9" s="50" t="s">
        <v>85</v>
      </c>
      <c r="G9" s="50" t="s">
        <v>19</v>
      </c>
      <c r="H9" s="50"/>
      <c r="I9" s="624"/>
      <c r="J9" s="829"/>
      <c r="K9" s="829"/>
      <c r="L9" s="826"/>
    </row>
    <row r="10" spans="1:20" s="158" customFormat="1" ht="17.100000000000001" customHeight="1">
      <c r="A10" s="157">
        <v>1</v>
      </c>
      <c r="B10" s="157">
        <v>2</v>
      </c>
      <c r="C10" s="157">
        <v>3</v>
      </c>
      <c r="D10" s="157">
        <v>4</v>
      </c>
      <c r="E10" s="157">
        <v>5</v>
      </c>
      <c r="F10" s="157">
        <v>6</v>
      </c>
      <c r="G10" s="157">
        <v>7</v>
      </c>
      <c r="H10" s="157">
        <v>8</v>
      </c>
      <c r="I10" s="157">
        <v>9</v>
      </c>
      <c r="J10" s="157">
        <v>10</v>
      </c>
      <c r="K10" s="157">
        <v>11</v>
      </c>
      <c r="L10" s="157">
        <v>12</v>
      </c>
    </row>
    <row r="11" spans="1:20" ht="17.100000000000001" customHeight="1">
      <c r="A11" s="57">
        <v>1</v>
      </c>
      <c r="B11" s="58" t="s">
        <v>842</v>
      </c>
      <c r="C11" s="52">
        <v>30</v>
      </c>
      <c r="D11" s="51">
        <v>0</v>
      </c>
      <c r="E11" s="51">
        <v>4</v>
      </c>
      <c r="F11" s="51">
        <v>5</v>
      </c>
      <c r="G11" s="51">
        <f>E11+F11</f>
        <v>9</v>
      </c>
      <c r="H11" s="51">
        <f>D11+G11</f>
        <v>9</v>
      </c>
      <c r="I11" s="51">
        <v>21</v>
      </c>
      <c r="J11" s="51">
        <v>21</v>
      </c>
      <c r="K11" s="51">
        <v>26</v>
      </c>
      <c r="L11" s="51"/>
    </row>
    <row r="12" spans="1:20" ht="17.100000000000001" customHeight="1">
      <c r="A12" s="57">
        <v>2</v>
      </c>
      <c r="B12" s="58" t="s">
        <v>843</v>
      </c>
      <c r="C12" s="52">
        <v>31</v>
      </c>
      <c r="D12" s="51">
        <v>12</v>
      </c>
      <c r="E12" s="51">
        <v>5</v>
      </c>
      <c r="F12" s="51">
        <v>0</v>
      </c>
      <c r="G12" s="51">
        <f t="shared" ref="G12:G22" si="0">E12+F12</f>
        <v>5</v>
      </c>
      <c r="H12" s="51">
        <f t="shared" ref="H12:H22" si="1">D12+G12</f>
        <v>17</v>
      </c>
      <c r="I12" s="51">
        <v>14</v>
      </c>
      <c r="J12" s="51">
        <v>14</v>
      </c>
      <c r="K12" s="51">
        <v>26</v>
      </c>
      <c r="L12" s="51"/>
    </row>
    <row r="13" spans="1:20" ht="17.100000000000001" customHeight="1">
      <c r="A13" s="57">
        <v>3</v>
      </c>
      <c r="B13" s="58" t="s">
        <v>844</v>
      </c>
      <c r="C13" s="52">
        <v>30</v>
      </c>
      <c r="D13" s="51">
        <v>26</v>
      </c>
      <c r="E13" s="51">
        <v>4</v>
      </c>
      <c r="F13" s="51">
        <v>0</v>
      </c>
      <c r="G13" s="51">
        <f t="shared" si="0"/>
        <v>4</v>
      </c>
      <c r="H13" s="51">
        <f t="shared" si="1"/>
        <v>30</v>
      </c>
      <c r="I13" s="51">
        <v>0</v>
      </c>
      <c r="J13" s="51">
        <v>0</v>
      </c>
      <c r="K13" s="51">
        <v>26</v>
      </c>
      <c r="L13" s="51"/>
    </row>
    <row r="14" spans="1:20" ht="17.100000000000001" customHeight="1">
      <c r="A14" s="57">
        <v>4</v>
      </c>
      <c r="B14" s="58" t="s">
        <v>845</v>
      </c>
      <c r="C14" s="52">
        <v>31</v>
      </c>
      <c r="D14" s="51">
        <v>0</v>
      </c>
      <c r="E14" s="51">
        <v>4</v>
      </c>
      <c r="F14" s="51">
        <v>0</v>
      </c>
      <c r="G14" s="51">
        <f t="shared" si="0"/>
        <v>4</v>
      </c>
      <c r="H14" s="51">
        <f t="shared" si="1"/>
        <v>4</v>
      </c>
      <c r="I14" s="51">
        <v>27</v>
      </c>
      <c r="J14" s="51">
        <v>27</v>
      </c>
      <c r="K14" s="51">
        <v>27</v>
      </c>
      <c r="L14" s="51"/>
    </row>
    <row r="15" spans="1:20" ht="17.100000000000001" customHeight="1">
      <c r="A15" s="57">
        <v>5</v>
      </c>
      <c r="B15" s="58" t="s">
        <v>846</v>
      </c>
      <c r="C15" s="52">
        <v>31</v>
      </c>
      <c r="D15" s="51">
        <v>0</v>
      </c>
      <c r="E15" s="51">
        <v>5</v>
      </c>
      <c r="F15" s="51">
        <v>5</v>
      </c>
      <c r="G15" s="51">
        <f t="shared" si="0"/>
        <v>10</v>
      </c>
      <c r="H15" s="51">
        <f t="shared" si="1"/>
        <v>10</v>
      </c>
      <c r="I15" s="51">
        <v>21</v>
      </c>
      <c r="J15" s="51">
        <v>21</v>
      </c>
      <c r="K15" s="51">
        <v>26</v>
      </c>
      <c r="L15" s="51"/>
    </row>
    <row r="16" spans="1:20" s="56" customFormat="1" ht="17.100000000000001" customHeight="1">
      <c r="A16" s="57">
        <v>6</v>
      </c>
      <c r="B16" s="58" t="s">
        <v>847</v>
      </c>
      <c r="C16" s="57">
        <v>30</v>
      </c>
      <c r="D16" s="58">
        <v>0</v>
      </c>
      <c r="E16" s="58">
        <v>4</v>
      </c>
      <c r="F16" s="58">
        <v>0</v>
      </c>
      <c r="G16" s="51">
        <f t="shared" si="0"/>
        <v>4</v>
      </c>
      <c r="H16" s="51">
        <f t="shared" si="1"/>
        <v>4</v>
      </c>
      <c r="I16" s="58">
        <v>26</v>
      </c>
      <c r="J16" s="58">
        <v>26</v>
      </c>
      <c r="K16" s="58">
        <v>26</v>
      </c>
      <c r="L16" s="58"/>
    </row>
    <row r="17" spans="1:12" s="56" customFormat="1" ht="17.100000000000001" customHeight="1">
      <c r="A17" s="57">
        <v>7</v>
      </c>
      <c r="B17" s="58" t="s">
        <v>848</v>
      </c>
      <c r="C17" s="57">
        <v>31</v>
      </c>
      <c r="D17" s="58">
        <v>0</v>
      </c>
      <c r="E17" s="58">
        <v>4</v>
      </c>
      <c r="F17" s="58">
        <v>4</v>
      </c>
      <c r="G17" s="51">
        <f t="shared" si="0"/>
        <v>8</v>
      </c>
      <c r="H17" s="51">
        <f t="shared" si="1"/>
        <v>8</v>
      </c>
      <c r="I17" s="58">
        <v>23</v>
      </c>
      <c r="J17" s="58">
        <v>23</v>
      </c>
      <c r="K17" s="58">
        <v>27</v>
      </c>
      <c r="L17" s="58"/>
    </row>
    <row r="18" spans="1:12" s="56" customFormat="1" ht="17.100000000000001" customHeight="1">
      <c r="A18" s="57">
        <v>8</v>
      </c>
      <c r="B18" s="58" t="s">
        <v>849</v>
      </c>
      <c r="C18" s="57">
        <v>30</v>
      </c>
      <c r="D18" s="58">
        <v>7</v>
      </c>
      <c r="E18" s="58">
        <v>5</v>
      </c>
      <c r="F18" s="58">
        <v>1</v>
      </c>
      <c r="G18" s="51">
        <f t="shared" si="0"/>
        <v>6</v>
      </c>
      <c r="H18" s="51">
        <f t="shared" si="1"/>
        <v>13</v>
      </c>
      <c r="I18" s="58">
        <v>17</v>
      </c>
      <c r="J18" s="58">
        <v>17</v>
      </c>
      <c r="K18" s="58">
        <v>25</v>
      </c>
      <c r="L18" s="58"/>
    </row>
    <row r="19" spans="1:12" s="56" customFormat="1" ht="17.100000000000001" customHeight="1">
      <c r="A19" s="57">
        <v>9</v>
      </c>
      <c r="B19" s="58" t="s">
        <v>850</v>
      </c>
      <c r="C19" s="57">
        <v>31</v>
      </c>
      <c r="D19" s="58">
        <v>6</v>
      </c>
      <c r="E19" s="58">
        <v>4</v>
      </c>
      <c r="F19" s="58">
        <v>0</v>
      </c>
      <c r="G19" s="51">
        <f t="shared" si="0"/>
        <v>4</v>
      </c>
      <c r="H19" s="51">
        <f t="shared" si="1"/>
        <v>10</v>
      </c>
      <c r="I19" s="58">
        <v>21</v>
      </c>
      <c r="J19" s="58">
        <v>21</v>
      </c>
      <c r="K19" s="58">
        <v>27</v>
      </c>
      <c r="L19" s="58"/>
    </row>
    <row r="20" spans="1:12" s="56" customFormat="1" ht="17.100000000000001" customHeight="1">
      <c r="A20" s="57">
        <v>10</v>
      </c>
      <c r="B20" s="58" t="s">
        <v>851</v>
      </c>
      <c r="C20" s="57">
        <v>31</v>
      </c>
      <c r="D20" s="58">
        <v>0</v>
      </c>
      <c r="E20" s="58">
        <v>5</v>
      </c>
      <c r="F20" s="58">
        <v>1</v>
      </c>
      <c r="G20" s="51">
        <f t="shared" si="0"/>
        <v>6</v>
      </c>
      <c r="H20" s="51">
        <f t="shared" si="1"/>
        <v>6</v>
      </c>
      <c r="I20" s="58">
        <v>25</v>
      </c>
      <c r="J20" s="58">
        <v>25</v>
      </c>
      <c r="K20" s="58">
        <v>26</v>
      </c>
      <c r="L20" s="58"/>
    </row>
    <row r="21" spans="1:12" s="56" customFormat="1" ht="17.100000000000001" customHeight="1">
      <c r="A21" s="57">
        <v>11</v>
      </c>
      <c r="B21" s="58" t="s">
        <v>852</v>
      </c>
      <c r="C21" s="57">
        <v>28</v>
      </c>
      <c r="D21" s="59">
        <v>0</v>
      </c>
      <c r="E21" s="59">
        <v>4</v>
      </c>
      <c r="F21" s="59">
        <v>0</v>
      </c>
      <c r="G21" s="51">
        <f t="shared" si="0"/>
        <v>4</v>
      </c>
      <c r="H21" s="51">
        <f t="shared" si="1"/>
        <v>4</v>
      </c>
      <c r="I21" s="59">
        <v>24</v>
      </c>
      <c r="J21" s="59">
        <v>24</v>
      </c>
      <c r="K21" s="58">
        <v>24</v>
      </c>
      <c r="L21" s="58"/>
    </row>
    <row r="22" spans="1:12" s="56" customFormat="1" ht="17.100000000000001" customHeight="1">
      <c r="A22" s="57">
        <v>12</v>
      </c>
      <c r="B22" s="58" t="s">
        <v>853</v>
      </c>
      <c r="C22" s="57">
        <v>31</v>
      </c>
      <c r="D22" s="59">
        <v>0</v>
      </c>
      <c r="E22" s="59">
        <v>4</v>
      </c>
      <c r="F22" s="59">
        <v>2</v>
      </c>
      <c r="G22" s="51">
        <f t="shared" si="0"/>
        <v>6</v>
      </c>
      <c r="H22" s="51">
        <f t="shared" si="1"/>
        <v>6</v>
      </c>
      <c r="I22" s="59">
        <v>25</v>
      </c>
      <c r="J22" s="59">
        <v>25</v>
      </c>
      <c r="K22" s="58">
        <v>27</v>
      </c>
      <c r="L22" s="58"/>
    </row>
    <row r="23" spans="1:12" s="56" customFormat="1" ht="17.100000000000001" customHeight="1">
      <c r="A23" s="58"/>
      <c r="B23" s="60" t="s">
        <v>19</v>
      </c>
      <c r="C23" s="57">
        <f>SUM(C11:C22)</f>
        <v>365</v>
      </c>
      <c r="D23" s="57">
        <f t="shared" ref="D23:L23" si="2">SUM(D11:D22)</f>
        <v>51</v>
      </c>
      <c r="E23" s="57">
        <f t="shared" si="2"/>
        <v>52</v>
      </c>
      <c r="F23" s="57">
        <f t="shared" si="2"/>
        <v>18</v>
      </c>
      <c r="G23" s="57">
        <f t="shared" si="2"/>
        <v>70</v>
      </c>
      <c r="H23" s="57">
        <f t="shared" si="2"/>
        <v>121</v>
      </c>
      <c r="I23" s="57">
        <f t="shared" si="2"/>
        <v>244</v>
      </c>
      <c r="J23" s="57">
        <f t="shared" si="2"/>
        <v>244</v>
      </c>
      <c r="K23" s="57">
        <f t="shared" si="2"/>
        <v>313</v>
      </c>
      <c r="L23" s="57">
        <f t="shared" si="2"/>
        <v>0</v>
      </c>
    </row>
    <row r="24" spans="1:12" s="56" customFormat="1" ht="11.25" customHeight="1">
      <c r="A24" s="61"/>
      <c r="B24" s="62"/>
      <c r="C24" s="63"/>
      <c r="D24" s="61"/>
      <c r="E24" s="61"/>
      <c r="F24" s="61"/>
      <c r="G24" s="61"/>
      <c r="H24" s="61"/>
      <c r="I24" s="61"/>
      <c r="J24" s="61"/>
      <c r="K24" s="61"/>
    </row>
    <row r="25" spans="1:12" ht="15">
      <c r="A25" s="53" t="s">
        <v>110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2" ht="15" customHeight="1">
      <c r="A26" s="474"/>
      <c r="B26" s="831" t="s">
        <v>982</v>
      </c>
      <c r="C26" s="831"/>
      <c r="D26" s="831"/>
      <c r="E26" s="831"/>
      <c r="F26" s="831"/>
      <c r="G26" s="831"/>
      <c r="H26" s="831"/>
      <c r="I26" s="831"/>
      <c r="J26" s="831"/>
      <c r="K26" s="831"/>
    </row>
    <row r="27" spans="1:12" ht="15" customHeight="1">
      <c r="A27" s="474"/>
      <c r="B27" s="831"/>
      <c r="C27" s="831"/>
      <c r="D27" s="831"/>
      <c r="E27" s="831"/>
      <c r="F27" s="831"/>
      <c r="G27" s="831"/>
      <c r="H27" s="831"/>
      <c r="I27" s="831"/>
      <c r="J27" s="831"/>
      <c r="K27" s="831"/>
    </row>
    <row r="28" spans="1:12" ht="15" customHeight="1">
      <c r="A28" s="474"/>
      <c r="B28" s="831"/>
      <c r="C28" s="831"/>
      <c r="D28" s="831"/>
      <c r="E28" s="831"/>
      <c r="F28" s="831"/>
      <c r="G28" s="831"/>
      <c r="H28" s="831"/>
      <c r="I28" s="831"/>
      <c r="J28" s="831"/>
      <c r="K28" s="831"/>
    </row>
    <row r="29" spans="1:12" ht="15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12" ht="15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2" ht="15">
      <c r="A31" s="53" t="s">
        <v>12</v>
      </c>
      <c r="B31" s="53"/>
      <c r="C31" s="53"/>
      <c r="D31" s="53"/>
      <c r="E31" s="53"/>
      <c r="F31" s="53"/>
      <c r="G31" s="53"/>
      <c r="H31" s="53"/>
      <c r="I31" s="53"/>
      <c r="J31" s="827" t="s">
        <v>13</v>
      </c>
      <c r="K31" s="827"/>
    </row>
    <row r="32" spans="1:12" ht="15">
      <c r="A32" s="828" t="s">
        <v>14</v>
      </c>
      <c r="B32" s="828"/>
      <c r="C32" s="828"/>
      <c r="D32" s="828"/>
      <c r="E32" s="828"/>
      <c r="F32" s="828"/>
      <c r="G32" s="828"/>
      <c r="H32" s="828"/>
      <c r="I32" s="828"/>
      <c r="J32" s="828"/>
      <c r="K32" s="828"/>
    </row>
    <row r="33" spans="1:11" ht="15">
      <c r="A33" s="828" t="s">
        <v>20</v>
      </c>
      <c r="B33" s="828"/>
      <c r="C33" s="828"/>
      <c r="D33" s="828"/>
      <c r="E33" s="828"/>
      <c r="F33" s="828"/>
      <c r="G33" s="828"/>
      <c r="H33" s="828"/>
      <c r="I33" s="828"/>
      <c r="J33" s="828"/>
      <c r="K33" s="828"/>
    </row>
    <row r="34" spans="1:11" ht="15">
      <c r="A34" s="53"/>
      <c r="B34" s="53"/>
      <c r="C34" s="53"/>
      <c r="D34" s="53"/>
      <c r="E34" s="53"/>
      <c r="F34" s="53"/>
      <c r="G34" s="53"/>
      <c r="I34" s="53" t="s">
        <v>86</v>
      </c>
      <c r="J34" s="53"/>
      <c r="K34" s="53"/>
    </row>
  </sheetData>
  <mergeCells count="20">
    <mergeCell ref="C1:H1"/>
    <mergeCell ref="J1:K1"/>
    <mergeCell ref="A3:K3"/>
    <mergeCell ref="A2:K2"/>
    <mergeCell ref="A6:B6"/>
    <mergeCell ref="L7:L9"/>
    <mergeCell ref="J31:K31"/>
    <mergeCell ref="A32:K32"/>
    <mergeCell ref="A33:K33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B26:K28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81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2"/>
  <sheetViews>
    <sheetView zoomScaleSheetLayoutView="100" workbookViewId="0">
      <selection activeCell="N13" sqref="N13"/>
    </sheetView>
  </sheetViews>
  <sheetFormatPr defaultRowHeight="14.25"/>
  <cols>
    <col min="1" max="1" width="4.7109375" style="48" customWidth="1"/>
    <col min="2" max="2" width="14.7109375" style="48" customWidth="1"/>
    <col min="3" max="3" width="11.7109375" style="48" customWidth="1"/>
    <col min="4" max="4" width="12" style="48" customWidth="1"/>
    <col min="5" max="5" width="11.85546875" style="48" customWidth="1"/>
    <col min="6" max="6" width="18.85546875" style="48" customWidth="1"/>
    <col min="7" max="7" width="10.140625" style="48" customWidth="1"/>
    <col min="8" max="8" width="14.7109375" style="48" customWidth="1"/>
    <col min="9" max="9" width="15.28515625" style="48" customWidth="1"/>
    <col min="10" max="10" width="14.7109375" style="48" customWidth="1"/>
    <col min="11" max="11" width="11.85546875" style="48" customWidth="1"/>
    <col min="12" max="16384" width="9.140625" style="48"/>
  </cols>
  <sheetData>
    <row r="1" spans="1:19" ht="15" customHeight="1">
      <c r="C1" s="565"/>
      <c r="D1" s="565"/>
      <c r="E1" s="565"/>
      <c r="F1" s="565"/>
      <c r="G1" s="565"/>
      <c r="H1" s="565"/>
      <c r="I1" s="171"/>
      <c r="J1" s="40" t="s">
        <v>539</v>
      </c>
    </row>
    <row r="2" spans="1:19" s="55" customFormat="1" ht="19.5" customHeight="1">
      <c r="A2" s="833" t="s">
        <v>0</v>
      </c>
      <c r="B2" s="833"/>
      <c r="C2" s="833"/>
      <c r="D2" s="833"/>
      <c r="E2" s="833"/>
      <c r="F2" s="833"/>
      <c r="G2" s="833"/>
      <c r="H2" s="833"/>
      <c r="I2" s="833"/>
      <c r="J2" s="833"/>
    </row>
    <row r="3" spans="1:19" s="55" customFormat="1" ht="19.5" customHeight="1">
      <c r="A3" s="832" t="s">
        <v>753</v>
      </c>
      <c r="B3" s="832"/>
      <c r="C3" s="832"/>
      <c r="D3" s="832"/>
      <c r="E3" s="832"/>
      <c r="F3" s="832"/>
      <c r="G3" s="832"/>
      <c r="H3" s="832"/>
      <c r="I3" s="832"/>
      <c r="J3" s="832"/>
    </row>
    <row r="4" spans="1:19" s="55" customFormat="1" ht="14.25" customHeight="1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9" s="55" customFormat="1" ht="18" customHeight="1">
      <c r="A5" s="770" t="s">
        <v>760</v>
      </c>
      <c r="B5" s="770"/>
      <c r="C5" s="770"/>
      <c r="D5" s="770"/>
      <c r="E5" s="770"/>
      <c r="F5" s="770"/>
      <c r="G5" s="770"/>
      <c r="H5" s="770"/>
      <c r="I5" s="770"/>
      <c r="J5" s="770"/>
    </row>
    <row r="6" spans="1:19" ht="15.75">
      <c r="A6" s="600" t="s">
        <v>165</v>
      </c>
      <c r="B6" s="600"/>
      <c r="C6" s="141"/>
      <c r="D6" s="141"/>
      <c r="E6" s="141"/>
      <c r="F6" s="141"/>
      <c r="G6" s="141"/>
      <c r="H6" s="141"/>
      <c r="I6" s="169"/>
      <c r="J6" s="169"/>
    </row>
    <row r="7" spans="1:19" ht="29.25" customHeight="1">
      <c r="A7" s="829" t="s">
        <v>76</v>
      </c>
      <c r="B7" s="829" t="s">
        <v>77</v>
      </c>
      <c r="C7" s="829" t="s">
        <v>78</v>
      </c>
      <c r="D7" s="829" t="s">
        <v>160</v>
      </c>
      <c r="E7" s="829"/>
      <c r="F7" s="829"/>
      <c r="G7" s="829"/>
      <c r="H7" s="829"/>
      <c r="I7" s="623" t="s">
        <v>241</v>
      </c>
      <c r="J7" s="829" t="s">
        <v>79</v>
      </c>
      <c r="K7" s="829" t="s">
        <v>229</v>
      </c>
    </row>
    <row r="8" spans="1:19" ht="34.15" customHeight="1">
      <c r="A8" s="829"/>
      <c r="B8" s="829"/>
      <c r="C8" s="829"/>
      <c r="D8" s="829" t="s">
        <v>81</v>
      </c>
      <c r="E8" s="829" t="s">
        <v>82</v>
      </c>
      <c r="F8" s="829"/>
      <c r="G8" s="829"/>
      <c r="H8" s="623" t="s">
        <v>83</v>
      </c>
      <c r="I8" s="830"/>
      <c r="J8" s="829"/>
      <c r="K8" s="829"/>
      <c r="R8" s="54"/>
      <c r="S8" s="54"/>
    </row>
    <row r="9" spans="1:19" ht="33.75" customHeight="1">
      <c r="A9" s="829"/>
      <c r="B9" s="829"/>
      <c r="C9" s="829"/>
      <c r="D9" s="829"/>
      <c r="E9" s="50" t="s">
        <v>84</v>
      </c>
      <c r="F9" s="50" t="s">
        <v>85</v>
      </c>
      <c r="G9" s="50" t="s">
        <v>19</v>
      </c>
      <c r="H9" s="624"/>
      <c r="I9" s="624"/>
      <c r="J9" s="829"/>
      <c r="K9" s="829"/>
    </row>
    <row r="10" spans="1:19" s="56" customFormat="1" ht="17.100000000000001" customHeight="1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</row>
    <row r="11" spans="1:19" ht="17.100000000000001" customHeight="1">
      <c r="A11" s="57">
        <v>1</v>
      </c>
      <c r="B11" s="58" t="s">
        <v>842</v>
      </c>
      <c r="C11" s="52">
        <v>30</v>
      </c>
      <c r="D11" s="52">
        <v>0</v>
      </c>
      <c r="E11" s="52">
        <v>4</v>
      </c>
      <c r="F11" s="52">
        <v>5</v>
      </c>
      <c r="G11" s="52">
        <f>E11+F11</f>
        <v>9</v>
      </c>
      <c r="H11" s="52">
        <f>D11+G11</f>
        <v>9</v>
      </c>
      <c r="I11" s="52">
        <v>21</v>
      </c>
      <c r="J11" s="52">
        <v>21</v>
      </c>
      <c r="K11" s="51"/>
    </row>
    <row r="12" spans="1:19" ht="17.100000000000001" customHeight="1">
      <c r="A12" s="57">
        <v>2</v>
      </c>
      <c r="B12" s="58" t="s">
        <v>843</v>
      </c>
      <c r="C12" s="52">
        <v>31</v>
      </c>
      <c r="D12" s="52">
        <v>12</v>
      </c>
      <c r="E12" s="52">
        <v>5</v>
      </c>
      <c r="F12" s="52">
        <v>0</v>
      </c>
      <c r="G12" s="52">
        <f t="shared" ref="G12:G22" si="0">E12+F12</f>
        <v>5</v>
      </c>
      <c r="H12" s="52">
        <f t="shared" ref="H12:H22" si="1">D12+G12</f>
        <v>17</v>
      </c>
      <c r="I12" s="52">
        <v>14</v>
      </c>
      <c r="J12" s="52">
        <v>14</v>
      </c>
      <c r="K12" s="51"/>
    </row>
    <row r="13" spans="1:19" ht="17.100000000000001" customHeight="1">
      <c r="A13" s="57">
        <v>3</v>
      </c>
      <c r="B13" s="58" t="s">
        <v>844</v>
      </c>
      <c r="C13" s="52">
        <v>30</v>
      </c>
      <c r="D13" s="52">
        <v>26</v>
      </c>
      <c r="E13" s="52">
        <v>4</v>
      </c>
      <c r="F13" s="52">
        <v>0</v>
      </c>
      <c r="G13" s="52">
        <f t="shared" si="0"/>
        <v>4</v>
      </c>
      <c r="H13" s="52">
        <f t="shared" si="1"/>
        <v>30</v>
      </c>
      <c r="I13" s="52">
        <v>0</v>
      </c>
      <c r="J13" s="52">
        <v>0</v>
      </c>
      <c r="K13" s="58"/>
    </row>
    <row r="14" spans="1:19" ht="17.100000000000001" customHeight="1">
      <c r="A14" s="57">
        <v>4</v>
      </c>
      <c r="B14" s="58" t="s">
        <v>845</v>
      </c>
      <c r="C14" s="52">
        <v>31</v>
      </c>
      <c r="D14" s="52">
        <v>0</v>
      </c>
      <c r="E14" s="52">
        <v>4</v>
      </c>
      <c r="F14" s="52">
        <v>0</v>
      </c>
      <c r="G14" s="52">
        <f t="shared" si="0"/>
        <v>4</v>
      </c>
      <c r="H14" s="52">
        <f t="shared" si="1"/>
        <v>4</v>
      </c>
      <c r="I14" s="52">
        <v>27</v>
      </c>
      <c r="J14" s="52">
        <v>27</v>
      </c>
      <c r="K14" s="58"/>
    </row>
    <row r="15" spans="1:19" ht="17.100000000000001" customHeight="1">
      <c r="A15" s="57">
        <v>5</v>
      </c>
      <c r="B15" s="58" t="s">
        <v>846</v>
      </c>
      <c r="C15" s="52">
        <v>31</v>
      </c>
      <c r="D15" s="52">
        <v>0</v>
      </c>
      <c r="E15" s="52">
        <v>5</v>
      </c>
      <c r="F15" s="52">
        <v>5</v>
      </c>
      <c r="G15" s="52">
        <f t="shared" si="0"/>
        <v>10</v>
      </c>
      <c r="H15" s="52">
        <f t="shared" si="1"/>
        <v>10</v>
      </c>
      <c r="I15" s="52">
        <v>21</v>
      </c>
      <c r="J15" s="52">
        <v>21</v>
      </c>
      <c r="K15" s="58"/>
    </row>
    <row r="16" spans="1:19" s="56" customFormat="1" ht="17.100000000000001" customHeight="1">
      <c r="A16" s="57">
        <v>6</v>
      </c>
      <c r="B16" s="58" t="s">
        <v>847</v>
      </c>
      <c r="C16" s="57">
        <v>30</v>
      </c>
      <c r="D16" s="57">
        <v>0</v>
      </c>
      <c r="E16" s="57">
        <v>4</v>
      </c>
      <c r="F16" s="57">
        <v>0</v>
      </c>
      <c r="G16" s="52">
        <f t="shared" si="0"/>
        <v>4</v>
      </c>
      <c r="H16" s="52">
        <f t="shared" si="1"/>
        <v>4</v>
      </c>
      <c r="I16" s="57">
        <v>26</v>
      </c>
      <c r="J16" s="57">
        <v>26</v>
      </c>
      <c r="K16" s="58"/>
    </row>
    <row r="17" spans="1:11" s="56" customFormat="1" ht="17.100000000000001" customHeight="1">
      <c r="A17" s="57">
        <v>7</v>
      </c>
      <c r="B17" s="58" t="s">
        <v>848</v>
      </c>
      <c r="C17" s="57">
        <v>31</v>
      </c>
      <c r="D17" s="57">
        <v>0</v>
      </c>
      <c r="E17" s="57">
        <v>4</v>
      </c>
      <c r="F17" s="57">
        <v>4</v>
      </c>
      <c r="G17" s="52">
        <f t="shared" si="0"/>
        <v>8</v>
      </c>
      <c r="H17" s="52">
        <f t="shared" si="1"/>
        <v>8</v>
      </c>
      <c r="I17" s="57">
        <v>23</v>
      </c>
      <c r="J17" s="57">
        <v>23</v>
      </c>
      <c r="K17" s="58"/>
    </row>
    <row r="18" spans="1:11" s="56" customFormat="1" ht="17.100000000000001" customHeight="1">
      <c r="A18" s="57">
        <v>8</v>
      </c>
      <c r="B18" s="58" t="s">
        <v>849</v>
      </c>
      <c r="C18" s="57">
        <v>30</v>
      </c>
      <c r="D18" s="57">
        <v>7</v>
      </c>
      <c r="E18" s="57">
        <v>5</v>
      </c>
      <c r="F18" s="57">
        <v>1</v>
      </c>
      <c r="G18" s="52">
        <f t="shared" si="0"/>
        <v>6</v>
      </c>
      <c r="H18" s="52">
        <f t="shared" si="1"/>
        <v>13</v>
      </c>
      <c r="I18" s="57">
        <v>17</v>
      </c>
      <c r="J18" s="57">
        <v>17</v>
      </c>
      <c r="K18" s="58"/>
    </row>
    <row r="19" spans="1:11" s="56" customFormat="1" ht="17.100000000000001" customHeight="1">
      <c r="A19" s="57">
        <v>9</v>
      </c>
      <c r="B19" s="58" t="s">
        <v>850</v>
      </c>
      <c r="C19" s="57">
        <v>31</v>
      </c>
      <c r="D19" s="57">
        <v>6</v>
      </c>
      <c r="E19" s="57">
        <v>4</v>
      </c>
      <c r="F19" s="57">
        <v>0</v>
      </c>
      <c r="G19" s="52">
        <f t="shared" si="0"/>
        <v>4</v>
      </c>
      <c r="H19" s="52">
        <f t="shared" si="1"/>
        <v>10</v>
      </c>
      <c r="I19" s="57">
        <v>21</v>
      </c>
      <c r="J19" s="57">
        <v>21</v>
      </c>
      <c r="K19" s="58"/>
    </row>
    <row r="20" spans="1:11" s="56" customFormat="1" ht="17.100000000000001" customHeight="1">
      <c r="A20" s="57">
        <v>10</v>
      </c>
      <c r="B20" s="58" t="s">
        <v>851</v>
      </c>
      <c r="C20" s="57">
        <v>31</v>
      </c>
      <c r="D20" s="57">
        <v>0</v>
      </c>
      <c r="E20" s="57">
        <v>5</v>
      </c>
      <c r="F20" s="57">
        <v>1</v>
      </c>
      <c r="G20" s="52">
        <f t="shared" si="0"/>
        <v>6</v>
      </c>
      <c r="H20" s="52">
        <f t="shared" si="1"/>
        <v>6</v>
      </c>
      <c r="I20" s="57">
        <v>25</v>
      </c>
      <c r="J20" s="57">
        <v>25</v>
      </c>
      <c r="K20" s="58"/>
    </row>
    <row r="21" spans="1:11" s="56" customFormat="1" ht="17.100000000000001" customHeight="1">
      <c r="A21" s="57">
        <v>11</v>
      </c>
      <c r="B21" s="58" t="s">
        <v>852</v>
      </c>
      <c r="C21" s="57">
        <v>28</v>
      </c>
      <c r="D21" s="457">
        <v>0</v>
      </c>
      <c r="E21" s="457">
        <v>4</v>
      </c>
      <c r="F21" s="457">
        <v>0</v>
      </c>
      <c r="G21" s="52">
        <f t="shared" si="0"/>
        <v>4</v>
      </c>
      <c r="H21" s="52">
        <f t="shared" si="1"/>
        <v>4</v>
      </c>
      <c r="I21" s="457">
        <v>24</v>
      </c>
      <c r="J21" s="457">
        <v>24</v>
      </c>
      <c r="K21" s="58"/>
    </row>
    <row r="22" spans="1:11" s="56" customFormat="1" ht="17.100000000000001" customHeight="1">
      <c r="A22" s="57">
        <v>12</v>
      </c>
      <c r="B22" s="58" t="s">
        <v>853</v>
      </c>
      <c r="C22" s="57">
        <v>31</v>
      </c>
      <c r="D22" s="457">
        <v>0</v>
      </c>
      <c r="E22" s="457">
        <v>4</v>
      </c>
      <c r="F22" s="457">
        <v>2</v>
      </c>
      <c r="G22" s="52">
        <f t="shared" si="0"/>
        <v>6</v>
      </c>
      <c r="H22" s="52">
        <f t="shared" si="1"/>
        <v>6</v>
      </c>
      <c r="I22" s="457">
        <v>25</v>
      </c>
      <c r="J22" s="457">
        <v>25</v>
      </c>
      <c r="K22" s="58"/>
    </row>
    <row r="23" spans="1:11" s="56" customFormat="1" ht="17.100000000000001" customHeight="1">
      <c r="A23" s="58"/>
      <c r="B23" s="60" t="s">
        <v>19</v>
      </c>
      <c r="C23" s="57">
        <f>SUM(C11:C22)</f>
        <v>365</v>
      </c>
      <c r="D23" s="57">
        <f>SUM(D11:D22)</f>
        <v>51</v>
      </c>
      <c r="E23" s="57">
        <f t="shared" ref="E23:J23" si="2">SUM(E11:E22)</f>
        <v>52</v>
      </c>
      <c r="F23" s="57">
        <f t="shared" si="2"/>
        <v>18</v>
      </c>
      <c r="G23" s="57">
        <f t="shared" si="2"/>
        <v>70</v>
      </c>
      <c r="H23" s="57">
        <f t="shared" si="2"/>
        <v>121</v>
      </c>
      <c r="I23" s="57">
        <f t="shared" si="2"/>
        <v>244</v>
      </c>
      <c r="J23" s="57">
        <f t="shared" si="2"/>
        <v>244</v>
      </c>
      <c r="K23" s="58"/>
    </row>
    <row r="24" spans="1:11" s="56" customFormat="1" ht="11.25" customHeight="1">
      <c r="A24" s="61"/>
      <c r="B24" s="62"/>
      <c r="C24" s="63"/>
      <c r="D24" s="61"/>
      <c r="E24" s="61"/>
      <c r="F24" s="61"/>
      <c r="G24" s="61"/>
      <c r="H24" s="61"/>
      <c r="I24" s="61"/>
      <c r="J24" s="61"/>
      <c r="K24" s="58"/>
    </row>
    <row r="25" spans="1:11" ht="15">
      <c r="A25" s="474" t="s">
        <v>110</v>
      </c>
      <c r="B25" s="474"/>
      <c r="C25" s="474"/>
      <c r="D25" s="474"/>
      <c r="E25" s="474"/>
      <c r="F25" s="474"/>
      <c r="G25" s="474"/>
      <c r="H25" s="474"/>
      <c r="I25" s="474"/>
      <c r="J25" s="474"/>
      <c r="K25" s="475"/>
    </row>
    <row r="26" spans="1:11" ht="15">
      <c r="A26" s="474"/>
      <c r="B26" s="831" t="s">
        <v>982</v>
      </c>
      <c r="C26" s="831"/>
      <c r="D26" s="831"/>
      <c r="E26" s="831"/>
      <c r="F26" s="831"/>
      <c r="G26" s="831"/>
      <c r="H26" s="831"/>
      <c r="I26" s="831"/>
      <c r="J26" s="831"/>
      <c r="K26" s="831"/>
    </row>
    <row r="27" spans="1:11" ht="15" customHeight="1">
      <c r="A27" s="474"/>
      <c r="B27" s="831"/>
      <c r="C27" s="831"/>
      <c r="D27" s="831"/>
      <c r="E27" s="831"/>
      <c r="F27" s="831"/>
      <c r="G27" s="831"/>
      <c r="H27" s="831"/>
      <c r="I27" s="831"/>
      <c r="J27" s="831"/>
      <c r="K27" s="831"/>
    </row>
    <row r="28" spans="1:11" ht="15" customHeight="1">
      <c r="A28" s="474"/>
      <c r="B28" s="831"/>
      <c r="C28" s="831"/>
      <c r="D28" s="831"/>
      <c r="E28" s="831"/>
      <c r="F28" s="831"/>
      <c r="G28" s="831"/>
      <c r="H28" s="831"/>
      <c r="I28" s="831"/>
      <c r="J28" s="831"/>
      <c r="K28" s="831"/>
    </row>
    <row r="29" spans="1:11" ht="15" customHeight="1">
      <c r="A29" s="53" t="s">
        <v>12</v>
      </c>
      <c r="B29" s="53"/>
      <c r="C29" s="53"/>
      <c r="D29" s="53"/>
      <c r="E29" s="53"/>
      <c r="F29" s="53"/>
      <c r="G29" s="53"/>
      <c r="H29" s="53"/>
      <c r="I29" s="53"/>
      <c r="J29" s="167" t="s">
        <v>13</v>
      </c>
    </row>
    <row r="30" spans="1:11" ht="15">
      <c r="A30" s="828" t="s">
        <v>14</v>
      </c>
      <c r="B30" s="828"/>
      <c r="C30" s="828"/>
      <c r="D30" s="828"/>
      <c r="E30" s="828"/>
      <c r="F30" s="828"/>
      <c r="G30" s="828"/>
      <c r="H30" s="828"/>
      <c r="I30" s="828"/>
      <c r="J30" s="828"/>
    </row>
    <row r="31" spans="1:11" ht="15">
      <c r="A31" s="828" t="s">
        <v>20</v>
      </c>
      <c r="B31" s="828"/>
      <c r="C31" s="828"/>
      <c r="D31" s="828"/>
      <c r="E31" s="828"/>
      <c r="F31" s="828"/>
      <c r="G31" s="828"/>
      <c r="H31" s="828"/>
      <c r="I31" s="828"/>
      <c r="J31" s="828"/>
    </row>
    <row r="32" spans="1:11" ht="15">
      <c r="A32" s="53"/>
      <c r="B32" s="53"/>
      <c r="C32" s="53"/>
      <c r="D32" s="53"/>
      <c r="E32" s="53"/>
      <c r="F32" s="53"/>
      <c r="G32" s="53"/>
      <c r="H32" s="53" t="s">
        <v>86</v>
      </c>
      <c r="I32" s="53"/>
      <c r="J32" s="53"/>
    </row>
  </sheetData>
  <mergeCells count="18">
    <mergeCell ref="C1:H1"/>
    <mergeCell ref="A2:J2"/>
    <mergeCell ref="A3:J3"/>
    <mergeCell ref="A5:J5"/>
    <mergeCell ref="A6:B6"/>
    <mergeCell ref="A30:J30"/>
    <mergeCell ref="A31:J31"/>
    <mergeCell ref="A7:A9"/>
    <mergeCell ref="B7:B9"/>
    <mergeCell ref="C7:C9"/>
    <mergeCell ref="D7:H7"/>
    <mergeCell ref="J7:J9"/>
    <mergeCell ref="D8:D9"/>
    <mergeCell ref="E8:G8"/>
    <mergeCell ref="I7:I9"/>
    <mergeCell ref="B26:K28"/>
    <mergeCell ref="K7:K9"/>
    <mergeCell ref="H8:H9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92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V1805"/>
  <sheetViews>
    <sheetView topLeftCell="A21" zoomScale="93" zoomScaleNormal="93" zoomScaleSheetLayoutView="100" workbookViewId="0">
      <selection activeCell="Y23" sqref="Y23"/>
    </sheetView>
  </sheetViews>
  <sheetFormatPr defaultRowHeight="12.75"/>
  <cols>
    <col min="1" max="1" width="5.5703125" style="292" customWidth="1"/>
    <col min="2" max="2" width="16.28515625" style="292" customWidth="1"/>
    <col min="3" max="3" width="10.28515625" style="292" customWidth="1"/>
    <col min="4" max="4" width="8.42578125" style="292" customWidth="1"/>
    <col min="5" max="6" width="9.85546875" style="292" customWidth="1"/>
    <col min="7" max="7" width="10.85546875" style="292" customWidth="1"/>
    <col min="8" max="8" width="12.85546875" style="292" customWidth="1"/>
    <col min="9" max="9" width="8.7109375" style="278" customWidth="1"/>
    <col min="10" max="10" width="9.28515625" style="278" customWidth="1"/>
    <col min="11" max="11" width="9.42578125" style="278" customWidth="1"/>
    <col min="12" max="14" width="8.140625" style="278" customWidth="1"/>
    <col min="15" max="15" width="8.42578125" style="278" customWidth="1"/>
    <col min="16" max="16" width="8.140625" style="278" customWidth="1"/>
    <col min="17" max="18" width="8.85546875" style="278" customWidth="1"/>
    <col min="19" max="19" width="10.7109375" style="278" customWidth="1"/>
    <col min="20" max="20" width="14.140625" style="278" customWidth="1"/>
    <col min="21" max="21" width="9.140625" style="292"/>
    <col min="22" max="230" width="9.140625" style="421"/>
    <col min="231" max="16384" width="9.140625" style="278"/>
  </cols>
  <sheetData>
    <row r="1" spans="1:230" ht="12.75" customHeight="1">
      <c r="G1" s="847"/>
      <c r="H1" s="847"/>
      <c r="I1" s="847"/>
      <c r="J1" s="292"/>
      <c r="K1" s="292"/>
      <c r="L1" s="292"/>
      <c r="M1" s="292"/>
      <c r="N1" s="292"/>
      <c r="O1" s="292"/>
      <c r="P1" s="292"/>
      <c r="Q1" s="849" t="s">
        <v>540</v>
      </c>
      <c r="R1" s="849"/>
      <c r="S1" s="849"/>
      <c r="T1" s="849"/>
    </row>
    <row r="2" spans="1:230" ht="15.75">
      <c r="A2" s="845" t="s">
        <v>0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</row>
    <row r="3" spans="1:230" ht="18">
      <c r="A3" s="846" t="s">
        <v>753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  <c r="R3" s="846"/>
      <c r="S3" s="846"/>
      <c r="T3" s="846"/>
    </row>
    <row r="4" spans="1:230" ht="12.75" customHeight="1">
      <c r="A4" s="844" t="s">
        <v>761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</row>
    <row r="5" spans="1:230" s="279" customFormat="1" ht="7.5" customHeight="1">
      <c r="A5" s="844"/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355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  <c r="CT5" s="422"/>
      <c r="CU5" s="422"/>
      <c r="CV5" s="422"/>
      <c r="CW5" s="422"/>
      <c r="CX5" s="422"/>
      <c r="CY5" s="422"/>
      <c r="CZ5" s="422"/>
      <c r="DA5" s="422"/>
      <c r="DB5" s="422"/>
      <c r="DC5" s="422"/>
      <c r="DD5" s="422"/>
      <c r="DE5" s="422"/>
      <c r="DF5" s="422"/>
      <c r="DG5" s="422"/>
      <c r="DH5" s="422"/>
      <c r="DI5" s="422"/>
      <c r="DJ5" s="422"/>
      <c r="DK5" s="422"/>
      <c r="DL5" s="422"/>
      <c r="DM5" s="422"/>
      <c r="DN5" s="422"/>
      <c r="DO5" s="422"/>
      <c r="DP5" s="422"/>
      <c r="DQ5" s="422"/>
      <c r="DR5" s="422"/>
      <c r="DS5" s="422"/>
      <c r="DT5" s="422"/>
      <c r="DU5" s="422"/>
      <c r="DV5" s="422"/>
      <c r="DW5" s="422"/>
      <c r="DX5" s="422"/>
      <c r="DY5" s="422"/>
      <c r="DZ5" s="422"/>
      <c r="EA5" s="422"/>
      <c r="EB5" s="422"/>
      <c r="EC5" s="422"/>
      <c r="ED5" s="422"/>
      <c r="EE5" s="422"/>
      <c r="EF5" s="422"/>
      <c r="EG5" s="422"/>
      <c r="EH5" s="422"/>
      <c r="EI5" s="422"/>
      <c r="EJ5" s="422"/>
      <c r="EK5" s="422"/>
      <c r="EL5" s="422"/>
      <c r="EM5" s="422"/>
      <c r="EN5" s="422"/>
      <c r="EO5" s="422"/>
      <c r="EP5" s="422"/>
      <c r="EQ5" s="422"/>
      <c r="ER5" s="422"/>
      <c r="ES5" s="422"/>
      <c r="ET5" s="422"/>
      <c r="EU5" s="422"/>
      <c r="EV5" s="422"/>
      <c r="EW5" s="422"/>
      <c r="EX5" s="422"/>
      <c r="EY5" s="422"/>
      <c r="EZ5" s="422"/>
      <c r="FA5" s="422"/>
      <c r="FB5" s="422"/>
      <c r="FC5" s="422"/>
      <c r="FD5" s="422"/>
      <c r="FE5" s="422"/>
      <c r="FF5" s="422"/>
      <c r="FG5" s="422"/>
      <c r="FH5" s="422"/>
      <c r="FI5" s="422"/>
      <c r="FJ5" s="422"/>
      <c r="FK5" s="422"/>
      <c r="FL5" s="422"/>
      <c r="FM5" s="422"/>
      <c r="FN5" s="422"/>
      <c r="FO5" s="422"/>
      <c r="FP5" s="422"/>
      <c r="FQ5" s="422"/>
      <c r="FR5" s="422"/>
      <c r="FS5" s="422"/>
      <c r="FT5" s="422"/>
      <c r="FU5" s="422"/>
      <c r="FV5" s="422"/>
      <c r="FW5" s="422"/>
      <c r="FX5" s="422"/>
      <c r="FY5" s="422"/>
      <c r="FZ5" s="422"/>
      <c r="GA5" s="422"/>
      <c r="GB5" s="422"/>
      <c r="GC5" s="422"/>
      <c r="GD5" s="422"/>
      <c r="GE5" s="422"/>
      <c r="GF5" s="422"/>
      <c r="GG5" s="422"/>
      <c r="GH5" s="422"/>
      <c r="GI5" s="422"/>
      <c r="GJ5" s="422"/>
      <c r="GK5" s="422"/>
      <c r="GL5" s="422"/>
      <c r="GM5" s="422"/>
      <c r="GN5" s="422"/>
      <c r="GO5" s="422"/>
      <c r="GP5" s="422"/>
      <c r="GQ5" s="422"/>
      <c r="GR5" s="422"/>
      <c r="GS5" s="422"/>
      <c r="GT5" s="422"/>
      <c r="GU5" s="422"/>
      <c r="GV5" s="422"/>
      <c r="GW5" s="422"/>
      <c r="GX5" s="422"/>
      <c r="GY5" s="422"/>
      <c r="GZ5" s="422"/>
      <c r="HA5" s="422"/>
      <c r="HB5" s="422"/>
      <c r="HC5" s="422"/>
      <c r="HD5" s="422"/>
      <c r="HE5" s="422"/>
      <c r="HF5" s="422"/>
      <c r="HG5" s="422"/>
      <c r="HH5" s="422"/>
      <c r="HI5" s="422"/>
      <c r="HJ5" s="422"/>
      <c r="HK5" s="422"/>
      <c r="HL5" s="422"/>
      <c r="HM5" s="422"/>
      <c r="HN5" s="422"/>
      <c r="HO5" s="422"/>
      <c r="HP5" s="422"/>
      <c r="HQ5" s="422"/>
      <c r="HR5" s="422"/>
      <c r="HS5" s="422"/>
      <c r="HT5" s="422"/>
      <c r="HU5" s="422"/>
      <c r="HV5" s="422"/>
    </row>
    <row r="6" spans="1:230">
      <c r="A6" s="848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</row>
    <row r="7" spans="1:230">
      <c r="A7" s="839" t="s">
        <v>165</v>
      </c>
      <c r="B7" s="839"/>
      <c r="H7" s="293"/>
      <c r="I7" s="292"/>
      <c r="J7" s="292"/>
      <c r="K7" s="292"/>
      <c r="L7" s="835"/>
      <c r="M7" s="835"/>
      <c r="N7" s="835"/>
      <c r="O7" s="835"/>
      <c r="P7" s="835"/>
      <c r="Q7" s="835"/>
      <c r="R7" s="835"/>
      <c r="S7" s="835"/>
      <c r="T7" s="835"/>
    </row>
    <row r="8" spans="1:230" ht="24.75" customHeight="1">
      <c r="A8" s="778" t="s">
        <v>2</v>
      </c>
      <c r="B8" s="778" t="s">
        <v>3</v>
      </c>
      <c r="C8" s="836" t="s">
        <v>493</v>
      </c>
      <c r="D8" s="837"/>
      <c r="E8" s="837"/>
      <c r="F8" s="837"/>
      <c r="G8" s="838"/>
      <c r="H8" s="840" t="s">
        <v>87</v>
      </c>
      <c r="I8" s="836" t="s">
        <v>88</v>
      </c>
      <c r="J8" s="837"/>
      <c r="K8" s="837"/>
      <c r="L8" s="838"/>
      <c r="M8" s="778" t="s">
        <v>657</v>
      </c>
      <c r="N8" s="778"/>
      <c r="O8" s="778"/>
      <c r="P8" s="778"/>
      <c r="Q8" s="778"/>
      <c r="R8" s="778"/>
      <c r="S8" s="843" t="s">
        <v>714</v>
      </c>
      <c r="T8" s="843"/>
    </row>
    <row r="9" spans="1:230" ht="44.45" customHeight="1">
      <c r="A9" s="778"/>
      <c r="B9" s="778"/>
      <c r="C9" s="294" t="s">
        <v>5</v>
      </c>
      <c r="D9" s="294" t="s">
        <v>6</v>
      </c>
      <c r="E9" s="294" t="s">
        <v>361</v>
      </c>
      <c r="F9" s="295" t="s">
        <v>104</v>
      </c>
      <c r="G9" s="295" t="s">
        <v>230</v>
      </c>
      <c r="H9" s="841"/>
      <c r="I9" s="347" t="s">
        <v>93</v>
      </c>
      <c r="J9" s="347" t="s">
        <v>22</v>
      </c>
      <c r="K9" s="347" t="s">
        <v>44</v>
      </c>
      <c r="L9" s="347" t="s">
        <v>693</v>
      </c>
      <c r="M9" s="353" t="s">
        <v>19</v>
      </c>
      <c r="N9" s="353" t="s">
        <v>658</v>
      </c>
      <c r="O9" s="353" t="s">
        <v>659</v>
      </c>
      <c r="P9" s="353" t="s">
        <v>660</v>
      </c>
      <c r="Q9" s="353" t="s">
        <v>661</v>
      </c>
      <c r="R9" s="353" t="s">
        <v>662</v>
      </c>
      <c r="S9" s="366" t="s">
        <v>720</v>
      </c>
      <c r="T9" s="366" t="s">
        <v>718</v>
      </c>
    </row>
    <row r="10" spans="1:230" s="280" customFormat="1">
      <c r="A10" s="360">
        <v>1</v>
      </c>
      <c r="B10" s="360">
        <v>2</v>
      </c>
      <c r="C10" s="360">
        <v>3</v>
      </c>
      <c r="D10" s="360">
        <v>4</v>
      </c>
      <c r="E10" s="360">
        <v>5</v>
      </c>
      <c r="F10" s="360">
        <v>6</v>
      </c>
      <c r="G10" s="360">
        <v>7</v>
      </c>
      <c r="H10" s="360">
        <v>8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  <c r="Q10" s="360">
        <v>17</v>
      </c>
      <c r="R10" s="360">
        <v>18</v>
      </c>
      <c r="S10" s="360">
        <v>19</v>
      </c>
      <c r="T10" s="360">
        <v>20</v>
      </c>
      <c r="U10" s="302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  <c r="CT10" s="423"/>
      <c r="CU10" s="423"/>
      <c r="CV10" s="423"/>
      <c r="CW10" s="423"/>
      <c r="CX10" s="423"/>
      <c r="CY10" s="423"/>
      <c r="CZ10" s="423"/>
      <c r="DA10" s="423"/>
      <c r="DB10" s="423"/>
      <c r="DC10" s="423"/>
      <c r="DD10" s="423"/>
      <c r="DE10" s="423"/>
      <c r="DF10" s="423"/>
      <c r="DG10" s="423"/>
      <c r="DH10" s="423"/>
      <c r="DI10" s="423"/>
      <c r="DJ10" s="423"/>
      <c r="DK10" s="423"/>
      <c r="DL10" s="423"/>
      <c r="DM10" s="423"/>
      <c r="DN10" s="423"/>
      <c r="DO10" s="423"/>
      <c r="DP10" s="423"/>
      <c r="DQ10" s="423"/>
      <c r="DR10" s="423"/>
      <c r="DS10" s="423"/>
      <c r="DT10" s="423"/>
      <c r="DU10" s="423"/>
      <c r="DV10" s="423"/>
      <c r="DW10" s="423"/>
      <c r="DX10" s="423"/>
      <c r="DY10" s="423"/>
      <c r="DZ10" s="423"/>
      <c r="EA10" s="423"/>
      <c r="EB10" s="423"/>
      <c r="EC10" s="423"/>
      <c r="ED10" s="423"/>
      <c r="EE10" s="423"/>
      <c r="EF10" s="423"/>
      <c r="EG10" s="423"/>
      <c r="EH10" s="423"/>
      <c r="EI10" s="423"/>
      <c r="EJ10" s="423"/>
      <c r="EK10" s="423"/>
      <c r="EL10" s="423"/>
      <c r="EM10" s="423"/>
      <c r="EN10" s="423"/>
      <c r="EO10" s="423"/>
      <c r="EP10" s="423"/>
      <c r="EQ10" s="423"/>
      <c r="ER10" s="423"/>
      <c r="ES10" s="423"/>
      <c r="ET10" s="423"/>
      <c r="EU10" s="423"/>
      <c r="EV10" s="423"/>
      <c r="EW10" s="423"/>
      <c r="EX10" s="423"/>
      <c r="EY10" s="423"/>
      <c r="EZ10" s="423"/>
      <c r="FA10" s="423"/>
      <c r="FB10" s="423"/>
      <c r="FC10" s="423"/>
      <c r="FD10" s="423"/>
      <c r="FE10" s="423"/>
      <c r="FF10" s="423"/>
      <c r="FG10" s="423"/>
      <c r="FH10" s="423"/>
      <c r="FI10" s="423"/>
      <c r="FJ10" s="423"/>
      <c r="FK10" s="423"/>
      <c r="FL10" s="423"/>
      <c r="FM10" s="423"/>
      <c r="FN10" s="423"/>
      <c r="FO10" s="423"/>
      <c r="FP10" s="423"/>
      <c r="FQ10" s="423"/>
      <c r="FR10" s="423"/>
      <c r="FS10" s="423"/>
      <c r="FT10" s="423"/>
      <c r="FU10" s="423"/>
      <c r="FV10" s="423"/>
      <c r="FW10" s="423"/>
      <c r="FX10" s="423"/>
      <c r="FY10" s="423"/>
      <c r="FZ10" s="423"/>
      <c r="GA10" s="423"/>
      <c r="GB10" s="423"/>
      <c r="GC10" s="423"/>
      <c r="GD10" s="423"/>
      <c r="GE10" s="423"/>
      <c r="GF10" s="423"/>
      <c r="GG10" s="423"/>
      <c r="GH10" s="423"/>
      <c r="GI10" s="423"/>
      <c r="GJ10" s="423"/>
      <c r="GK10" s="423"/>
      <c r="GL10" s="423"/>
      <c r="GM10" s="423"/>
      <c r="GN10" s="423"/>
      <c r="GO10" s="423"/>
      <c r="GP10" s="423"/>
      <c r="GQ10" s="423"/>
      <c r="GR10" s="423"/>
      <c r="GS10" s="423"/>
      <c r="GT10" s="423"/>
      <c r="GU10" s="423"/>
      <c r="GV10" s="423"/>
      <c r="GW10" s="423"/>
      <c r="GX10" s="423"/>
      <c r="GY10" s="423"/>
      <c r="GZ10" s="423"/>
      <c r="HA10" s="423"/>
      <c r="HB10" s="423"/>
      <c r="HC10" s="423"/>
      <c r="HD10" s="423"/>
      <c r="HE10" s="423"/>
      <c r="HF10" s="423"/>
      <c r="HG10" s="423"/>
      <c r="HH10" s="423"/>
      <c r="HI10" s="423"/>
      <c r="HJ10" s="423"/>
      <c r="HK10" s="423"/>
      <c r="HL10" s="423"/>
      <c r="HM10" s="423"/>
      <c r="HN10" s="423"/>
      <c r="HO10" s="423"/>
      <c r="HP10" s="423"/>
      <c r="HQ10" s="423"/>
      <c r="HR10" s="423"/>
      <c r="HS10" s="423"/>
      <c r="HT10" s="423"/>
      <c r="HU10" s="423"/>
      <c r="HV10" s="423"/>
    </row>
    <row r="11" spans="1:230" ht="14.25">
      <c r="A11" s="296">
        <v>1</v>
      </c>
      <c r="B11" s="406" t="s">
        <v>905</v>
      </c>
      <c r="C11" s="297">
        <v>107850</v>
      </c>
      <c r="D11" s="297">
        <v>0</v>
      </c>
      <c r="E11" s="297">
        <v>0</v>
      </c>
      <c r="F11" s="297">
        <v>2685</v>
      </c>
      <c r="G11" s="296">
        <f>C11+D11+E11+F11</f>
        <v>110535</v>
      </c>
      <c r="H11" s="507">
        <v>236</v>
      </c>
      <c r="I11" s="508">
        <v>2608.6260000000002</v>
      </c>
      <c r="J11" s="508">
        <v>869.54200000000003</v>
      </c>
      <c r="K11" s="508">
        <v>1739.0840000000003</v>
      </c>
      <c r="L11" s="508">
        <v>0</v>
      </c>
      <c r="M11" s="508">
        <v>0</v>
      </c>
      <c r="N11" s="508">
        <v>0</v>
      </c>
      <c r="O11" s="508">
        <v>0</v>
      </c>
      <c r="P11" s="508">
        <v>0</v>
      </c>
      <c r="Q11" s="508">
        <v>0</v>
      </c>
      <c r="R11" s="508">
        <v>0</v>
      </c>
      <c r="S11" s="296">
        <v>150</v>
      </c>
      <c r="T11" s="508">
        <v>39.129390000000008</v>
      </c>
      <c r="U11" s="510"/>
      <c r="AF11" s="459"/>
      <c r="AG11" s="459"/>
      <c r="AH11" s="459"/>
      <c r="AI11" s="459"/>
    </row>
    <row r="12" spans="1:230" ht="14.25">
      <c r="A12" s="296">
        <v>2</v>
      </c>
      <c r="B12" s="406" t="s">
        <v>906</v>
      </c>
      <c r="C12" s="297">
        <v>136041</v>
      </c>
      <c r="D12" s="297">
        <v>0</v>
      </c>
      <c r="E12" s="297">
        <v>0</v>
      </c>
      <c r="F12" s="297">
        <v>3045</v>
      </c>
      <c r="G12" s="296">
        <f t="shared" ref="G12:G43" si="0">C12+D12+E12+F12</f>
        <v>139086</v>
      </c>
      <c r="H12" s="507">
        <v>236</v>
      </c>
      <c r="I12" s="508">
        <v>3282.4295999999999</v>
      </c>
      <c r="J12" s="508">
        <v>1094.1432</v>
      </c>
      <c r="K12" s="508">
        <v>2188.2864</v>
      </c>
      <c r="L12" s="508">
        <v>0</v>
      </c>
      <c r="M12" s="508">
        <v>0</v>
      </c>
      <c r="N12" s="508">
        <v>0</v>
      </c>
      <c r="O12" s="508">
        <v>0</v>
      </c>
      <c r="P12" s="508">
        <v>0</v>
      </c>
      <c r="Q12" s="508">
        <v>0</v>
      </c>
      <c r="R12" s="508">
        <v>0</v>
      </c>
      <c r="S12" s="296">
        <v>150</v>
      </c>
      <c r="T12" s="508">
        <v>49.236443999999992</v>
      </c>
      <c r="U12" s="510"/>
      <c r="AF12" s="459"/>
      <c r="AG12" s="459"/>
      <c r="AH12" s="459"/>
      <c r="AI12" s="459"/>
    </row>
    <row r="13" spans="1:230" ht="14.25">
      <c r="A13" s="296">
        <v>3</v>
      </c>
      <c r="B13" s="406" t="s">
        <v>907</v>
      </c>
      <c r="C13" s="297">
        <v>101033</v>
      </c>
      <c r="D13" s="297">
        <v>0</v>
      </c>
      <c r="E13" s="297">
        <v>3971</v>
      </c>
      <c r="F13" s="297">
        <v>247</v>
      </c>
      <c r="G13" s="296">
        <f t="shared" si="0"/>
        <v>105251</v>
      </c>
      <c r="H13" s="507">
        <v>236</v>
      </c>
      <c r="I13" s="508">
        <v>2483.9236000000001</v>
      </c>
      <c r="J13" s="508">
        <v>827.9745333333334</v>
      </c>
      <c r="K13" s="508">
        <v>1655.9490666666666</v>
      </c>
      <c r="L13" s="508">
        <v>0</v>
      </c>
      <c r="M13" s="508">
        <v>0</v>
      </c>
      <c r="N13" s="508">
        <v>0</v>
      </c>
      <c r="O13" s="508">
        <v>0</v>
      </c>
      <c r="P13" s="508">
        <v>0</v>
      </c>
      <c r="Q13" s="508">
        <v>0</v>
      </c>
      <c r="R13" s="508">
        <v>0</v>
      </c>
      <c r="S13" s="296">
        <v>150</v>
      </c>
      <c r="T13" s="508">
        <v>37.258853999999999</v>
      </c>
      <c r="U13" s="510"/>
      <c r="AF13" s="459"/>
      <c r="AG13" s="459"/>
      <c r="AH13" s="459"/>
      <c r="AI13" s="459"/>
    </row>
    <row r="14" spans="1:230" ht="14.25">
      <c r="A14" s="296">
        <v>4</v>
      </c>
      <c r="B14" s="406" t="s">
        <v>908</v>
      </c>
      <c r="C14" s="297">
        <v>89181</v>
      </c>
      <c r="D14" s="297">
        <v>0</v>
      </c>
      <c r="E14" s="297">
        <v>0</v>
      </c>
      <c r="F14" s="297">
        <v>3864</v>
      </c>
      <c r="G14" s="296">
        <f t="shared" si="0"/>
        <v>93045</v>
      </c>
      <c r="H14" s="507">
        <v>236</v>
      </c>
      <c r="I14" s="508">
        <v>2195.8620000000001</v>
      </c>
      <c r="J14" s="508">
        <v>731.95400000000006</v>
      </c>
      <c r="K14" s="508">
        <v>1463.9079999999999</v>
      </c>
      <c r="L14" s="508">
        <v>0</v>
      </c>
      <c r="M14" s="508">
        <v>0</v>
      </c>
      <c r="N14" s="508">
        <v>0</v>
      </c>
      <c r="O14" s="508">
        <v>0</v>
      </c>
      <c r="P14" s="508">
        <v>0</v>
      </c>
      <c r="Q14" s="508">
        <v>0</v>
      </c>
      <c r="R14" s="508">
        <v>0</v>
      </c>
      <c r="S14" s="296">
        <v>150</v>
      </c>
      <c r="T14" s="508">
        <v>32.937930000000001</v>
      </c>
      <c r="U14" s="510"/>
      <c r="AF14" s="459"/>
      <c r="AG14" s="459"/>
      <c r="AH14" s="459"/>
      <c r="AI14" s="459"/>
    </row>
    <row r="15" spans="1:230" ht="14.25">
      <c r="A15" s="296">
        <v>5</v>
      </c>
      <c r="B15" s="406" t="s">
        <v>909</v>
      </c>
      <c r="C15" s="297">
        <v>221483</v>
      </c>
      <c r="D15" s="297">
        <v>0</v>
      </c>
      <c r="E15" s="297">
        <v>0</v>
      </c>
      <c r="F15" s="297">
        <v>11647</v>
      </c>
      <c r="G15" s="296">
        <f t="shared" si="0"/>
        <v>233130</v>
      </c>
      <c r="H15" s="507">
        <v>236</v>
      </c>
      <c r="I15" s="508">
        <v>5501.8680000000004</v>
      </c>
      <c r="J15" s="508">
        <v>1833.9560000000001</v>
      </c>
      <c r="K15" s="508">
        <v>3667.9120000000003</v>
      </c>
      <c r="L15" s="508">
        <v>0</v>
      </c>
      <c r="M15" s="508">
        <v>0</v>
      </c>
      <c r="N15" s="508">
        <v>0</v>
      </c>
      <c r="O15" s="508">
        <v>0</v>
      </c>
      <c r="P15" s="508">
        <v>0</v>
      </c>
      <c r="Q15" s="508">
        <v>0</v>
      </c>
      <c r="R15" s="508">
        <v>0</v>
      </c>
      <c r="S15" s="296">
        <v>150</v>
      </c>
      <c r="T15" s="508">
        <v>82.528020000000012</v>
      </c>
      <c r="U15" s="510"/>
      <c r="AF15" s="459"/>
      <c r="AG15" s="459"/>
      <c r="AH15" s="459"/>
      <c r="AI15" s="459"/>
    </row>
    <row r="16" spans="1:230" ht="14.25">
      <c r="A16" s="296">
        <v>6</v>
      </c>
      <c r="B16" s="406" t="s">
        <v>910</v>
      </c>
      <c r="C16" s="297">
        <v>93803</v>
      </c>
      <c r="D16" s="297">
        <v>0</v>
      </c>
      <c r="E16" s="297">
        <v>0</v>
      </c>
      <c r="F16" s="297">
        <v>2038</v>
      </c>
      <c r="G16" s="296">
        <f t="shared" si="0"/>
        <v>95841</v>
      </c>
      <c r="H16" s="507">
        <v>236</v>
      </c>
      <c r="I16" s="508">
        <v>2261.8476000000001</v>
      </c>
      <c r="J16" s="508">
        <v>753.94920000000002</v>
      </c>
      <c r="K16" s="508">
        <v>1507.8984</v>
      </c>
      <c r="L16" s="508">
        <v>0</v>
      </c>
      <c r="M16" s="508">
        <v>0</v>
      </c>
      <c r="N16" s="508">
        <v>0</v>
      </c>
      <c r="O16" s="508">
        <v>0</v>
      </c>
      <c r="P16" s="508">
        <v>0</v>
      </c>
      <c r="Q16" s="508">
        <v>0</v>
      </c>
      <c r="R16" s="508">
        <v>0</v>
      </c>
      <c r="S16" s="296">
        <v>150</v>
      </c>
      <c r="T16" s="508">
        <v>33.927714000000002</v>
      </c>
      <c r="U16" s="510"/>
      <c r="AF16" s="459"/>
      <c r="AG16" s="459"/>
      <c r="AH16" s="459"/>
      <c r="AI16" s="459"/>
    </row>
    <row r="17" spans="1:35" ht="14.25">
      <c r="A17" s="296">
        <v>7</v>
      </c>
      <c r="B17" s="406" t="s">
        <v>911</v>
      </c>
      <c r="C17" s="297">
        <v>146142</v>
      </c>
      <c r="D17" s="297">
        <v>0</v>
      </c>
      <c r="E17" s="297">
        <v>0</v>
      </c>
      <c r="F17" s="297">
        <v>3017</v>
      </c>
      <c r="G17" s="296">
        <f t="shared" si="0"/>
        <v>149159</v>
      </c>
      <c r="H17" s="507">
        <v>236</v>
      </c>
      <c r="I17" s="508">
        <v>3520.1523999999999</v>
      </c>
      <c r="J17" s="508">
        <v>1173.3841333333332</v>
      </c>
      <c r="K17" s="508">
        <v>2346.7682666666669</v>
      </c>
      <c r="L17" s="508">
        <v>0</v>
      </c>
      <c r="M17" s="508">
        <v>0</v>
      </c>
      <c r="N17" s="508">
        <v>0</v>
      </c>
      <c r="O17" s="508">
        <v>0</v>
      </c>
      <c r="P17" s="508">
        <v>0</v>
      </c>
      <c r="Q17" s="508">
        <v>0</v>
      </c>
      <c r="R17" s="508">
        <v>0</v>
      </c>
      <c r="S17" s="296">
        <v>150</v>
      </c>
      <c r="T17" s="508">
        <v>52.802285999999995</v>
      </c>
      <c r="U17" s="510"/>
      <c r="AF17" s="459"/>
      <c r="AG17" s="459"/>
      <c r="AH17" s="459"/>
      <c r="AI17" s="459"/>
    </row>
    <row r="18" spans="1:35" ht="14.25">
      <c r="A18" s="296">
        <v>8</v>
      </c>
      <c r="B18" s="406" t="s">
        <v>912</v>
      </c>
      <c r="C18" s="297">
        <v>95629</v>
      </c>
      <c r="D18" s="297">
        <v>0</v>
      </c>
      <c r="E18" s="297">
        <v>0</v>
      </c>
      <c r="F18" s="297">
        <v>1098</v>
      </c>
      <c r="G18" s="296">
        <f t="shared" si="0"/>
        <v>96727</v>
      </c>
      <c r="H18" s="507">
        <v>236</v>
      </c>
      <c r="I18" s="508">
        <v>2282.7572</v>
      </c>
      <c r="J18" s="508">
        <v>760.91906666666671</v>
      </c>
      <c r="K18" s="508">
        <v>1521.8381333333332</v>
      </c>
      <c r="L18" s="508">
        <v>0</v>
      </c>
      <c r="M18" s="508">
        <v>0</v>
      </c>
      <c r="N18" s="508">
        <v>0</v>
      </c>
      <c r="O18" s="508">
        <v>0</v>
      </c>
      <c r="P18" s="508">
        <v>0</v>
      </c>
      <c r="Q18" s="508">
        <v>0</v>
      </c>
      <c r="R18" s="508">
        <v>0</v>
      </c>
      <c r="S18" s="296">
        <v>150</v>
      </c>
      <c r="T18" s="508">
        <v>34.241357999999998</v>
      </c>
      <c r="U18" s="510"/>
      <c r="AF18" s="459"/>
      <c r="AG18" s="459"/>
      <c r="AH18" s="459"/>
      <c r="AI18" s="459"/>
    </row>
    <row r="19" spans="1:35" ht="14.25">
      <c r="A19" s="296">
        <v>9</v>
      </c>
      <c r="B19" s="406" t="s">
        <v>913</v>
      </c>
      <c r="C19" s="297">
        <v>52068</v>
      </c>
      <c r="D19" s="297">
        <v>0</v>
      </c>
      <c r="E19" s="297">
        <v>0</v>
      </c>
      <c r="F19" s="297">
        <v>1125</v>
      </c>
      <c r="G19" s="296">
        <f t="shared" si="0"/>
        <v>53193</v>
      </c>
      <c r="H19" s="507">
        <v>236</v>
      </c>
      <c r="I19" s="508">
        <v>1255.3548000000001</v>
      </c>
      <c r="J19" s="508">
        <v>418.45160000000004</v>
      </c>
      <c r="K19" s="508">
        <v>836.90319999999997</v>
      </c>
      <c r="L19" s="508">
        <v>0</v>
      </c>
      <c r="M19" s="508">
        <v>0</v>
      </c>
      <c r="N19" s="508">
        <v>0</v>
      </c>
      <c r="O19" s="508">
        <v>0</v>
      </c>
      <c r="P19" s="508">
        <v>0</v>
      </c>
      <c r="Q19" s="508">
        <v>0</v>
      </c>
      <c r="R19" s="508">
        <v>0</v>
      </c>
      <c r="S19" s="296">
        <v>150</v>
      </c>
      <c r="T19" s="508">
        <v>18.830322000000002</v>
      </c>
      <c r="U19" s="510"/>
      <c r="AF19" s="459"/>
      <c r="AG19" s="459"/>
      <c r="AH19" s="459"/>
      <c r="AI19" s="459"/>
    </row>
    <row r="20" spans="1:35" ht="14.25">
      <c r="A20" s="296">
        <v>10</v>
      </c>
      <c r="B20" s="406" t="s">
        <v>914</v>
      </c>
      <c r="C20" s="297">
        <v>68859</v>
      </c>
      <c r="D20" s="297">
        <v>0</v>
      </c>
      <c r="E20" s="297">
        <v>0</v>
      </c>
      <c r="F20" s="297">
        <v>989</v>
      </c>
      <c r="G20" s="296">
        <f t="shared" si="0"/>
        <v>69848</v>
      </c>
      <c r="H20" s="507">
        <v>236</v>
      </c>
      <c r="I20" s="508">
        <v>1648.4128000000001</v>
      </c>
      <c r="J20" s="508">
        <v>549.47093333333339</v>
      </c>
      <c r="K20" s="508">
        <v>1098.9418666666666</v>
      </c>
      <c r="L20" s="508">
        <v>0</v>
      </c>
      <c r="M20" s="508">
        <v>0</v>
      </c>
      <c r="N20" s="508">
        <v>0</v>
      </c>
      <c r="O20" s="508">
        <v>0</v>
      </c>
      <c r="P20" s="508">
        <v>0</v>
      </c>
      <c r="Q20" s="508">
        <v>0</v>
      </c>
      <c r="R20" s="508">
        <v>0</v>
      </c>
      <c r="S20" s="296">
        <v>150</v>
      </c>
      <c r="T20" s="508">
        <v>24.726192000000001</v>
      </c>
      <c r="U20" s="510"/>
      <c r="AF20" s="459"/>
      <c r="AG20" s="459"/>
      <c r="AH20" s="459"/>
      <c r="AI20" s="459"/>
    </row>
    <row r="21" spans="1:35" ht="14.25">
      <c r="A21" s="296">
        <v>11</v>
      </c>
      <c r="B21" s="406" t="s">
        <v>915</v>
      </c>
      <c r="C21" s="297">
        <v>85184</v>
      </c>
      <c r="D21" s="297">
        <v>0</v>
      </c>
      <c r="E21" s="297">
        <v>0</v>
      </c>
      <c r="F21" s="297">
        <v>1679</v>
      </c>
      <c r="G21" s="296">
        <f t="shared" si="0"/>
        <v>86863</v>
      </c>
      <c r="H21" s="507">
        <v>236</v>
      </c>
      <c r="I21" s="508">
        <v>2049.9668000000001</v>
      </c>
      <c r="J21" s="508">
        <v>683.32226666666668</v>
      </c>
      <c r="K21" s="508">
        <v>1366.6445333333336</v>
      </c>
      <c r="L21" s="508">
        <v>0</v>
      </c>
      <c r="M21" s="508">
        <v>0</v>
      </c>
      <c r="N21" s="508">
        <v>0</v>
      </c>
      <c r="O21" s="508">
        <v>0</v>
      </c>
      <c r="P21" s="508">
        <v>0</v>
      </c>
      <c r="Q21" s="508">
        <v>0</v>
      </c>
      <c r="R21" s="508">
        <v>0</v>
      </c>
      <c r="S21" s="296">
        <v>150</v>
      </c>
      <c r="T21" s="508">
        <v>30.749502000000003</v>
      </c>
      <c r="U21" s="510"/>
      <c r="AF21" s="459"/>
      <c r="AG21" s="459"/>
      <c r="AH21" s="459"/>
      <c r="AI21" s="459"/>
    </row>
    <row r="22" spans="1:35" ht="14.25">
      <c r="A22" s="296">
        <v>12</v>
      </c>
      <c r="B22" s="406" t="s">
        <v>916</v>
      </c>
      <c r="C22" s="297">
        <v>54767</v>
      </c>
      <c r="D22" s="297">
        <v>0</v>
      </c>
      <c r="E22" s="297">
        <v>0</v>
      </c>
      <c r="F22" s="297">
        <v>1196</v>
      </c>
      <c r="G22" s="296">
        <f t="shared" si="0"/>
        <v>55963</v>
      </c>
      <c r="H22" s="507">
        <v>236</v>
      </c>
      <c r="I22" s="508">
        <v>1320.7267999999999</v>
      </c>
      <c r="J22" s="508">
        <v>440.24226666666664</v>
      </c>
      <c r="K22" s="508">
        <v>880.48453333333327</v>
      </c>
      <c r="L22" s="508">
        <v>0</v>
      </c>
      <c r="M22" s="508">
        <v>0</v>
      </c>
      <c r="N22" s="508">
        <v>0</v>
      </c>
      <c r="O22" s="508">
        <v>0</v>
      </c>
      <c r="P22" s="508">
        <v>0</v>
      </c>
      <c r="Q22" s="508">
        <v>0</v>
      </c>
      <c r="R22" s="508">
        <v>0</v>
      </c>
      <c r="S22" s="296">
        <v>150</v>
      </c>
      <c r="T22" s="508">
        <v>19.810901999999999</v>
      </c>
      <c r="U22" s="510"/>
      <c r="AF22" s="459"/>
      <c r="AG22" s="459"/>
      <c r="AH22" s="459"/>
      <c r="AI22" s="459"/>
    </row>
    <row r="23" spans="1:35" ht="14.25">
      <c r="A23" s="296">
        <v>13</v>
      </c>
      <c r="B23" s="406" t="s">
        <v>917</v>
      </c>
      <c r="C23" s="297">
        <v>72776</v>
      </c>
      <c r="D23" s="297">
        <v>0</v>
      </c>
      <c r="E23" s="297">
        <v>0</v>
      </c>
      <c r="F23" s="297">
        <v>2161</v>
      </c>
      <c r="G23" s="296">
        <f t="shared" si="0"/>
        <v>74937</v>
      </c>
      <c r="H23" s="507">
        <v>236</v>
      </c>
      <c r="I23" s="508">
        <v>1768.5132000000001</v>
      </c>
      <c r="J23" s="508">
        <v>589.50440000000003</v>
      </c>
      <c r="K23" s="508">
        <v>1179.0088000000001</v>
      </c>
      <c r="L23" s="508">
        <v>0</v>
      </c>
      <c r="M23" s="508">
        <v>0</v>
      </c>
      <c r="N23" s="508">
        <v>0</v>
      </c>
      <c r="O23" s="508">
        <v>0</v>
      </c>
      <c r="P23" s="508">
        <v>0</v>
      </c>
      <c r="Q23" s="508">
        <v>0</v>
      </c>
      <c r="R23" s="508">
        <v>0</v>
      </c>
      <c r="S23" s="296">
        <v>150</v>
      </c>
      <c r="T23" s="508">
        <v>26.527698000000004</v>
      </c>
      <c r="U23" s="510"/>
      <c r="AF23" s="459"/>
      <c r="AG23" s="459"/>
      <c r="AH23" s="459"/>
      <c r="AI23" s="459"/>
    </row>
    <row r="24" spans="1:35" ht="14.25">
      <c r="A24" s="296">
        <v>14</v>
      </c>
      <c r="B24" s="406" t="s">
        <v>918</v>
      </c>
      <c r="C24" s="297">
        <v>79473</v>
      </c>
      <c r="D24" s="297">
        <v>0</v>
      </c>
      <c r="E24" s="297">
        <v>0</v>
      </c>
      <c r="F24" s="297">
        <v>196</v>
      </c>
      <c r="G24" s="296">
        <f t="shared" si="0"/>
        <v>79669</v>
      </c>
      <c r="H24" s="507">
        <v>236</v>
      </c>
      <c r="I24" s="508">
        <v>1880.1884</v>
      </c>
      <c r="J24" s="508">
        <v>626.72946666666667</v>
      </c>
      <c r="K24" s="508">
        <v>1253.4589333333333</v>
      </c>
      <c r="L24" s="508">
        <v>0</v>
      </c>
      <c r="M24" s="508">
        <v>0</v>
      </c>
      <c r="N24" s="508">
        <v>0</v>
      </c>
      <c r="O24" s="508">
        <v>0</v>
      </c>
      <c r="P24" s="508">
        <v>0</v>
      </c>
      <c r="Q24" s="508">
        <v>0</v>
      </c>
      <c r="R24" s="508">
        <v>0</v>
      </c>
      <c r="S24" s="296">
        <v>150</v>
      </c>
      <c r="T24" s="508">
        <v>28.202826000000002</v>
      </c>
      <c r="U24" s="510"/>
      <c r="AF24" s="459"/>
      <c r="AG24" s="459"/>
      <c r="AH24" s="459"/>
      <c r="AI24" s="459"/>
    </row>
    <row r="25" spans="1:35" ht="14.25">
      <c r="A25" s="296">
        <v>15</v>
      </c>
      <c r="B25" s="406" t="s">
        <v>919</v>
      </c>
      <c r="C25" s="297">
        <v>79241</v>
      </c>
      <c r="D25" s="297">
        <v>0</v>
      </c>
      <c r="E25" s="297">
        <v>0</v>
      </c>
      <c r="F25" s="297">
        <v>20</v>
      </c>
      <c r="G25" s="296">
        <f t="shared" si="0"/>
        <v>79261</v>
      </c>
      <c r="H25" s="507">
        <v>236</v>
      </c>
      <c r="I25" s="508">
        <v>1870.5596</v>
      </c>
      <c r="J25" s="508">
        <v>623.51986666666664</v>
      </c>
      <c r="K25" s="508">
        <v>1247.0397333333335</v>
      </c>
      <c r="L25" s="508">
        <v>0</v>
      </c>
      <c r="M25" s="508">
        <v>0</v>
      </c>
      <c r="N25" s="508">
        <v>0</v>
      </c>
      <c r="O25" s="508">
        <v>0</v>
      </c>
      <c r="P25" s="508">
        <v>0</v>
      </c>
      <c r="Q25" s="508">
        <v>0</v>
      </c>
      <c r="R25" s="508">
        <v>0</v>
      </c>
      <c r="S25" s="296">
        <v>150</v>
      </c>
      <c r="T25" s="508">
        <v>28.058394</v>
      </c>
      <c r="U25" s="510"/>
      <c r="AF25" s="459"/>
      <c r="AG25" s="459"/>
      <c r="AH25" s="459"/>
      <c r="AI25" s="459"/>
    </row>
    <row r="26" spans="1:35" ht="14.25">
      <c r="A26" s="296">
        <v>16</v>
      </c>
      <c r="B26" s="406" t="s">
        <v>920</v>
      </c>
      <c r="C26" s="297">
        <v>44095</v>
      </c>
      <c r="D26" s="297">
        <v>0</v>
      </c>
      <c r="E26" s="297">
        <v>0</v>
      </c>
      <c r="F26" s="297">
        <v>570</v>
      </c>
      <c r="G26" s="296">
        <f t="shared" si="0"/>
        <v>44665</v>
      </c>
      <c r="H26" s="507">
        <v>236</v>
      </c>
      <c r="I26" s="508">
        <v>1054.0940000000001</v>
      </c>
      <c r="J26" s="508">
        <v>351.36466666666666</v>
      </c>
      <c r="K26" s="508">
        <v>702.72933333333344</v>
      </c>
      <c r="L26" s="508">
        <v>0</v>
      </c>
      <c r="M26" s="508">
        <v>0</v>
      </c>
      <c r="N26" s="508">
        <v>0</v>
      </c>
      <c r="O26" s="508">
        <v>0</v>
      </c>
      <c r="P26" s="508">
        <v>0</v>
      </c>
      <c r="Q26" s="508">
        <v>0</v>
      </c>
      <c r="R26" s="508">
        <v>0</v>
      </c>
      <c r="S26" s="296">
        <v>150</v>
      </c>
      <c r="T26" s="508">
        <v>15.81141</v>
      </c>
      <c r="U26" s="510"/>
      <c r="AF26" s="459"/>
      <c r="AG26" s="459"/>
      <c r="AH26" s="459"/>
      <c r="AI26" s="459"/>
    </row>
    <row r="27" spans="1:35" ht="14.25">
      <c r="A27" s="296">
        <v>17</v>
      </c>
      <c r="B27" s="406" t="s">
        <v>921</v>
      </c>
      <c r="C27" s="297">
        <v>152849</v>
      </c>
      <c r="D27" s="297">
        <v>0</v>
      </c>
      <c r="E27" s="297">
        <v>0</v>
      </c>
      <c r="F27" s="297">
        <v>3289</v>
      </c>
      <c r="G27" s="296">
        <f t="shared" si="0"/>
        <v>156138</v>
      </c>
      <c r="H27" s="507">
        <v>236</v>
      </c>
      <c r="I27" s="508">
        <v>3684.8568</v>
      </c>
      <c r="J27" s="508">
        <v>1228.2855999999999</v>
      </c>
      <c r="K27" s="508">
        <v>2456.5712000000003</v>
      </c>
      <c r="L27" s="508">
        <v>0</v>
      </c>
      <c r="M27" s="508">
        <v>0</v>
      </c>
      <c r="N27" s="508">
        <v>0</v>
      </c>
      <c r="O27" s="508">
        <v>0</v>
      </c>
      <c r="P27" s="508">
        <v>0</v>
      </c>
      <c r="Q27" s="508">
        <v>0</v>
      </c>
      <c r="R27" s="508">
        <v>0</v>
      </c>
      <c r="S27" s="296">
        <v>150</v>
      </c>
      <c r="T27" s="508">
        <v>55.272852</v>
      </c>
      <c r="U27" s="510"/>
      <c r="AF27" s="459"/>
      <c r="AG27" s="459"/>
      <c r="AH27" s="459"/>
      <c r="AI27" s="459"/>
    </row>
    <row r="28" spans="1:35" ht="14.25">
      <c r="A28" s="296">
        <v>18</v>
      </c>
      <c r="B28" s="406" t="s">
        <v>922</v>
      </c>
      <c r="C28" s="297">
        <v>47671</v>
      </c>
      <c r="D28" s="297">
        <v>0</v>
      </c>
      <c r="E28" s="297">
        <v>0</v>
      </c>
      <c r="F28" s="297">
        <v>2892</v>
      </c>
      <c r="G28" s="296">
        <f t="shared" si="0"/>
        <v>50563</v>
      </c>
      <c r="H28" s="507">
        <v>236</v>
      </c>
      <c r="I28" s="508">
        <v>1193.2868000000001</v>
      </c>
      <c r="J28" s="508">
        <v>397.76226666666668</v>
      </c>
      <c r="K28" s="508">
        <v>795.52453333333347</v>
      </c>
      <c r="L28" s="508">
        <v>0</v>
      </c>
      <c r="M28" s="508">
        <v>0</v>
      </c>
      <c r="N28" s="508">
        <v>0</v>
      </c>
      <c r="O28" s="508">
        <v>0</v>
      </c>
      <c r="P28" s="508">
        <v>0</v>
      </c>
      <c r="Q28" s="508">
        <v>0</v>
      </c>
      <c r="R28" s="508">
        <v>0</v>
      </c>
      <c r="S28" s="296">
        <v>150</v>
      </c>
      <c r="T28" s="508">
        <v>17.899302000000002</v>
      </c>
      <c r="U28" s="510"/>
      <c r="AF28" s="459"/>
      <c r="AG28" s="459"/>
      <c r="AH28" s="459"/>
      <c r="AI28" s="459"/>
    </row>
    <row r="29" spans="1:35" ht="14.25">
      <c r="A29" s="296">
        <v>19</v>
      </c>
      <c r="B29" s="406" t="s">
        <v>923</v>
      </c>
      <c r="C29" s="297">
        <v>108607</v>
      </c>
      <c r="D29" s="297">
        <v>0</v>
      </c>
      <c r="E29" s="297">
        <v>0</v>
      </c>
      <c r="F29" s="297">
        <v>876</v>
      </c>
      <c r="G29" s="296">
        <f t="shared" si="0"/>
        <v>109483</v>
      </c>
      <c r="H29" s="507">
        <v>236</v>
      </c>
      <c r="I29" s="508">
        <v>2583.7988</v>
      </c>
      <c r="J29" s="508">
        <v>861.26626666666664</v>
      </c>
      <c r="K29" s="508">
        <v>1722.5325333333335</v>
      </c>
      <c r="L29" s="508">
        <v>0</v>
      </c>
      <c r="M29" s="508">
        <v>0</v>
      </c>
      <c r="N29" s="508">
        <v>0</v>
      </c>
      <c r="O29" s="508">
        <v>0</v>
      </c>
      <c r="P29" s="508">
        <v>0</v>
      </c>
      <c r="Q29" s="508">
        <v>0</v>
      </c>
      <c r="R29" s="508">
        <v>0</v>
      </c>
      <c r="S29" s="296">
        <v>150</v>
      </c>
      <c r="T29" s="508">
        <v>38.756982000000001</v>
      </c>
      <c r="U29" s="510"/>
      <c r="AF29" s="459"/>
      <c r="AG29" s="459"/>
      <c r="AH29" s="459"/>
      <c r="AI29" s="459"/>
    </row>
    <row r="30" spans="1:35" ht="14.25">
      <c r="A30" s="296">
        <v>20</v>
      </c>
      <c r="B30" s="406" t="s">
        <v>924</v>
      </c>
      <c r="C30" s="297">
        <v>75819</v>
      </c>
      <c r="D30" s="297">
        <v>0</v>
      </c>
      <c r="E30" s="297">
        <v>188</v>
      </c>
      <c r="F30" s="297">
        <v>1752</v>
      </c>
      <c r="G30" s="296">
        <f t="shared" si="0"/>
        <v>77759</v>
      </c>
      <c r="H30" s="507">
        <v>236</v>
      </c>
      <c r="I30" s="508">
        <v>1835.1124</v>
      </c>
      <c r="J30" s="508">
        <v>611.70413333333329</v>
      </c>
      <c r="K30" s="508">
        <v>1223.4082666666668</v>
      </c>
      <c r="L30" s="508">
        <v>0</v>
      </c>
      <c r="M30" s="508">
        <v>0</v>
      </c>
      <c r="N30" s="508">
        <v>0</v>
      </c>
      <c r="O30" s="508">
        <v>0</v>
      </c>
      <c r="P30" s="508">
        <v>0</v>
      </c>
      <c r="Q30" s="508">
        <v>0</v>
      </c>
      <c r="R30" s="508">
        <v>0</v>
      </c>
      <c r="S30" s="296">
        <v>150</v>
      </c>
      <c r="T30" s="508">
        <v>27.526686000000002</v>
      </c>
      <c r="U30" s="510"/>
      <c r="AF30" s="459"/>
      <c r="AG30" s="459"/>
      <c r="AH30" s="459"/>
      <c r="AI30" s="459"/>
    </row>
    <row r="31" spans="1:35" ht="14.25">
      <c r="A31" s="296">
        <v>21</v>
      </c>
      <c r="B31" s="406" t="s">
        <v>925</v>
      </c>
      <c r="C31" s="297">
        <v>51746</v>
      </c>
      <c r="D31" s="297">
        <v>0</v>
      </c>
      <c r="E31" s="297">
        <v>0</v>
      </c>
      <c r="F31" s="297">
        <v>1031</v>
      </c>
      <c r="G31" s="296">
        <f t="shared" si="0"/>
        <v>52777</v>
      </c>
      <c r="H31" s="507">
        <v>236</v>
      </c>
      <c r="I31" s="508">
        <v>1245.5372</v>
      </c>
      <c r="J31" s="508">
        <v>415.17906666666664</v>
      </c>
      <c r="K31" s="508">
        <v>830.3581333333334</v>
      </c>
      <c r="L31" s="508">
        <v>0</v>
      </c>
      <c r="M31" s="508">
        <v>0</v>
      </c>
      <c r="N31" s="508">
        <v>0</v>
      </c>
      <c r="O31" s="508">
        <v>0</v>
      </c>
      <c r="P31" s="508">
        <v>0</v>
      </c>
      <c r="Q31" s="508">
        <v>0</v>
      </c>
      <c r="R31" s="508">
        <v>0</v>
      </c>
      <c r="S31" s="296">
        <v>150</v>
      </c>
      <c r="T31" s="508">
        <v>18.683057999999999</v>
      </c>
      <c r="U31" s="510"/>
      <c r="AF31" s="459"/>
      <c r="AG31" s="459"/>
      <c r="AH31" s="459"/>
      <c r="AI31" s="459"/>
    </row>
    <row r="32" spans="1:35" ht="14.25">
      <c r="A32" s="296">
        <v>22</v>
      </c>
      <c r="B32" s="406" t="s">
        <v>926</v>
      </c>
      <c r="C32" s="297">
        <v>162637</v>
      </c>
      <c r="D32" s="297">
        <v>0</v>
      </c>
      <c r="E32" s="297">
        <v>0</v>
      </c>
      <c r="F32" s="297">
        <v>5128</v>
      </c>
      <c r="G32" s="296">
        <f t="shared" si="0"/>
        <v>167765</v>
      </c>
      <c r="H32" s="507">
        <v>236</v>
      </c>
      <c r="I32" s="508">
        <v>3959.2539999999999</v>
      </c>
      <c r="J32" s="508">
        <v>1319.7513333333334</v>
      </c>
      <c r="K32" s="508">
        <v>2639.5026666666663</v>
      </c>
      <c r="L32" s="508">
        <v>0</v>
      </c>
      <c r="M32" s="508">
        <v>0</v>
      </c>
      <c r="N32" s="508">
        <v>0</v>
      </c>
      <c r="O32" s="508">
        <v>0</v>
      </c>
      <c r="P32" s="508">
        <v>0</v>
      </c>
      <c r="Q32" s="508">
        <v>0</v>
      </c>
      <c r="R32" s="508">
        <v>0</v>
      </c>
      <c r="S32" s="296">
        <v>150</v>
      </c>
      <c r="T32" s="508">
        <v>59.388809999999999</v>
      </c>
      <c r="U32" s="510"/>
      <c r="AF32" s="459"/>
      <c r="AG32" s="459"/>
      <c r="AH32" s="459"/>
      <c r="AI32" s="459"/>
    </row>
    <row r="33" spans="1:35" ht="14.25">
      <c r="A33" s="296">
        <v>23</v>
      </c>
      <c r="B33" s="406" t="s">
        <v>927</v>
      </c>
      <c r="C33" s="297">
        <v>64762</v>
      </c>
      <c r="D33" s="297">
        <v>0</v>
      </c>
      <c r="E33" s="297">
        <v>0</v>
      </c>
      <c r="F33" s="297">
        <v>907</v>
      </c>
      <c r="G33" s="296">
        <f t="shared" si="0"/>
        <v>65669</v>
      </c>
      <c r="H33" s="507">
        <v>236</v>
      </c>
      <c r="I33" s="508">
        <v>1549.7883999999999</v>
      </c>
      <c r="J33" s="508">
        <v>516.59613333333334</v>
      </c>
      <c r="K33" s="508">
        <v>1033.1922666666665</v>
      </c>
      <c r="L33" s="508">
        <v>0</v>
      </c>
      <c r="M33" s="508">
        <v>0</v>
      </c>
      <c r="N33" s="508">
        <v>0</v>
      </c>
      <c r="O33" s="508">
        <v>0</v>
      </c>
      <c r="P33" s="508">
        <v>0</v>
      </c>
      <c r="Q33" s="508">
        <v>0</v>
      </c>
      <c r="R33" s="508">
        <v>0</v>
      </c>
      <c r="S33" s="296">
        <v>150</v>
      </c>
      <c r="T33" s="508">
        <v>23.246826000000002</v>
      </c>
      <c r="U33" s="510"/>
      <c r="AF33" s="459"/>
      <c r="AG33" s="459"/>
      <c r="AH33" s="459"/>
      <c r="AI33" s="459"/>
    </row>
    <row r="34" spans="1:35" ht="14.25">
      <c r="A34" s="296">
        <v>24</v>
      </c>
      <c r="B34" s="406" t="s">
        <v>928</v>
      </c>
      <c r="C34" s="297">
        <v>50724</v>
      </c>
      <c r="D34" s="297">
        <v>0</v>
      </c>
      <c r="E34" s="297">
        <v>0</v>
      </c>
      <c r="F34" s="297">
        <v>2998</v>
      </c>
      <c r="G34" s="296">
        <f t="shared" si="0"/>
        <v>53722</v>
      </c>
      <c r="H34" s="507">
        <v>236</v>
      </c>
      <c r="I34" s="508">
        <v>1267.8391999999999</v>
      </c>
      <c r="J34" s="508">
        <v>422.61306666666661</v>
      </c>
      <c r="K34" s="508">
        <v>845.22613333333334</v>
      </c>
      <c r="L34" s="508">
        <v>0</v>
      </c>
      <c r="M34" s="508">
        <v>0</v>
      </c>
      <c r="N34" s="508">
        <v>0</v>
      </c>
      <c r="O34" s="508">
        <v>0</v>
      </c>
      <c r="P34" s="508">
        <v>0</v>
      </c>
      <c r="Q34" s="508">
        <v>0</v>
      </c>
      <c r="R34" s="508">
        <v>0</v>
      </c>
      <c r="S34" s="296">
        <v>150</v>
      </c>
      <c r="T34" s="508">
        <v>19.017587999999996</v>
      </c>
      <c r="U34" s="510"/>
      <c r="AF34" s="459"/>
      <c r="AG34" s="459"/>
      <c r="AH34" s="459"/>
      <c r="AI34" s="459"/>
    </row>
    <row r="35" spans="1:35" ht="14.25">
      <c r="A35" s="296">
        <v>25</v>
      </c>
      <c r="B35" s="406" t="s">
        <v>929</v>
      </c>
      <c r="C35" s="297">
        <v>123468</v>
      </c>
      <c r="D35" s="297">
        <v>0</v>
      </c>
      <c r="E35" s="297">
        <v>0</v>
      </c>
      <c r="F35" s="297">
        <v>8019</v>
      </c>
      <c r="G35" s="296">
        <f t="shared" si="0"/>
        <v>131487</v>
      </c>
      <c r="H35" s="507">
        <v>236</v>
      </c>
      <c r="I35" s="508">
        <v>3103.0931999999998</v>
      </c>
      <c r="J35" s="508">
        <v>1034.3643999999999</v>
      </c>
      <c r="K35" s="508">
        <v>2068.7287999999999</v>
      </c>
      <c r="L35" s="508">
        <v>0</v>
      </c>
      <c r="M35" s="508">
        <v>0</v>
      </c>
      <c r="N35" s="508">
        <v>0</v>
      </c>
      <c r="O35" s="508">
        <v>0</v>
      </c>
      <c r="P35" s="508">
        <v>0</v>
      </c>
      <c r="Q35" s="508">
        <v>0</v>
      </c>
      <c r="R35" s="508">
        <v>0</v>
      </c>
      <c r="S35" s="296">
        <v>150</v>
      </c>
      <c r="T35" s="508">
        <v>46.546397999999996</v>
      </c>
      <c r="U35" s="510"/>
      <c r="AF35" s="459"/>
      <c r="AG35" s="459"/>
      <c r="AH35" s="459"/>
      <c r="AI35" s="459"/>
    </row>
    <row r="36" spans="1:35" ht="14.25">
      <c r="A36" s="296">
        <v>26</v>
      </c>
      <c r="B36" s="406" t="s">
        <v>930</v>
      </c>
      <c r="C36" s="297">
        <v>88154</v>
      </c>
      <c r="D36" s="297">
        <v>0</v>
      </c>
      <c r="E36" s="297">
        <v>0</v>
      </c>
      <c r="F36" s="297">
        <v>1103</v>
      </c>
      <c r="G36" s="296">
        <f t="shared" si="0"/>
        <v>89257</v>
      </c>
      <c r="H36" s="507">
        <v>236</v>
      </c>
      <c r="I36" s="508">
        <v>2106.4652000000001</v>
      </c>
      <c r="J36" s="508">
        <v>702.1550666666667</v>
      </c>
      <c r="K36" s="508">
        <v>1404.3101333333334</v>
      </c>
      <c r="L36" s="508">
        <v>0</v>
      </c>
      <c r="M36" s="508">
        <v>0</v>
      </c>
      <c r="N36" s="508">
        <v>0</v>
      </c>
      <c r="O36" s="508">
        <v>0</v>
      </c>
      <c r="P36" s="508">
        <v>0</v>
      </c>
      <c r="Q36" s="508">
        <v>0</v>
      </c>
      <c r="R36" s="508">
        <v>0</v>
      </c>
      <c r="S36" s="296">
        <v>150</v>
      </c>
      <c r="T36" s="508">
        <v>31.596978000000004</v>
      </c>
      <c r="U36" s="510"/>
      <c r="AF36" s="459"/>
      <c r="AG36" s="459"/>
      <c r="AH36" s="459"/>
      <c r="AI36" s="459"/>
    </row>
    <row r="37" spans="1:35" ht="14.25">
      <c r="A37" s="296">
        <v>27</v>
      </c>
      <c r="B37" s="406" t="s">
        <v>931</v>
      </c>
      <c r="C37" s="297">
        <v>71048</v>
      </c>
      <c r="D37" s="297">
        <v>0</v>
      </c>
      <c r="E37" s="297">
        <v>0</v>
      </c>
      <c r="F37" s="297">
        <v>460</v>
      </c>
      <c r="G37" s="296">
        <f t="shared" si="0"/>
        <v>71508</v>
      </c>
      <c r="H37" s="507">
        <v>236</v>
      </c>
      <c r="I37" s="508">
        <v>1687.5888</v>
      </c>
      <c r="J37" s="508">
        <v>562.52959999999996</v>
      </c>
      <c r="K37" s="508">
        <v>1125.0592000000001</v>
      </c>
      <c r="L37" s="508">
        <v>0</v>
      </c>
      <c r="M37" s="508">
        <v>0</v>
      </c>
      <c r="N37" s="508">
        <v>0</v>
      </c>
      <c r="O37" s="508">
        <v>0</v>
      </c>
      <c r="P37" s="508">
        <v>0</v>
      </c>
      <c r="Q37" s="508">
        <v>0</v>
      </c>
      <c r="R37" s="508">
        <v>0</v>
      </c>
      <c r="S37" s="296">
        <v>150</v>
      </c>
      <c r="T37" s="508">
        <v>25.313832000000001</v>
      </c>
      <c r="U37" s="510"/>
      <c r="AF37" s="459"/>
      <c r="AG37" s="459"/>
      <c r="AH37" s="459"/>
      <c r="AI37" s="459"/>
    </row>
    <row r="38" spans="1:35" ht="14.25">
      <c r="A38" s="296">
        <v>28</v>
      </c>
      <c r="B38" s="406" t="s">
        <v>932</v>
      </c>
      <c r="C38" s="297">
        <v>68409</v>
      </c>
      <c r="D38" s="297">
        <v>0</v>
      </c>
      <c r="E38" s="297">
        <v>0</v>
      </c>
      <c r="F38" s="297">
        <v>231</v>
      </c>
      <c r="G38" s="296">
        <f t="shared" si="0"/>
        <v>68640</v>
      </c>
      <c r="H38" s="507">
        <v>236</v>
      </c>
      <c r="I38" s="508">
        <v>1619.904</v>
      </c>
      <c r="J38" s="508">
        <v>539.96799999999996</v>
      </c>
      <c r="K38" s="508">
        <v>1079.9360000000001</v>
      </c>
      <c r="L38" s="508">
        <v>0</v>
      </c>
      <c r="M38" s="508">
        <v>0</v>
      </c>
      <c r="N38" s="508">
        <v>0</v>
      </c>
      <c r="O38" s="508">
        <v>0</v>
      </c>
      <c r="P38" s="508">
        <v>0</v>
      </c>
      <c r="Q38" s="508">
        <v>0</v>
      </c>
      <c r="R38" s="508">
        <v>0</v>
      </c>
      <c r="S38" s="296">
        <v>150</v>
      </c>
      <c r="T38" s="508">
        <v>24.298559999999998</v>
      </c>
      <c r="U38" s="510"/>
      <c r="AF38" s="459"/>
      <c r="AG38" s="459"/>
      <c r="AH38" s="459"/>
      <c r="AI38" s="459"/>
    </row>
    <row r="39" spans="1:35" ht="14.25">
      <c r="A39" s="296">
        <v>29</v>
      </c>
      <c r="B39" s="406" t="s">
        <v>933</v>
      </c>
      <c r="C39" s="297">
        <v>50315</v>
      </c>
      <c r="D39" s="297">
        <v>0</v>
      </c>
      <c r="E39" s="297">
        <v>0</v>
      </c>
      <c r="F39" s="297">
        <v>4598</v>
      </c>
      <c r="G39" s="296">
        <f t="shared" si="0"/>
        <v>54913</v>
      </c>
      <c r="H39" s="507">
        <v>236</v>
      </c>
      <c r="I39" s="508">
        <v>1295.9467999999999</v>
      </c>
      <c r="J39" s="508">
        <v>431.98226666666665</v>
      </c>
      <c r="K39" s="508">
        <v>863.96453333333329</v>
      </c>
      <c r="L39" s="508">
        <v>0</v>
      </c>
      <c r="M39" s="508">
        <v>0</v>
      </c>
      <c r="N39" s="508">
        <v>0</v>
      </c>
      <c r="O39" s="508">
        <v>0</v>
      </c>
      <c r="P39" s="508">
        <v>0</v>
      </c>
      <c r="Q39" s="508">
        <v>0</v>
      </c>
      <c r="R39" s="508">
        <v>0</v>
      </c>
      <c r="S39" s="296">
        <v>150</v>
      </c>
      <c r="T39" s="508">
        <v>19.439201999999998</v>
      </c>
      <c r="U39" s="510"/>
      <c r="AF39" s="459"/>
      <c r="AG39" s="459"/>
      <c r="AH39" s="459"/>
      <c r="AI39" s="459"/>
    </row>
    <row r="40" spans="1:35" ht="14.25">
      <c r="A40" s="296">
        <v>30</v>
      </c>
      <c r="B40" s="406" t="s">
        <v>934</v>
      </c>
      <c r="C40" s="297">
        <v>70343</v>
      </c>
      <c r="D40" s="297">
        <v>0</v>
      </c>
      <c r="E40" s="297">
        <v>0</v>
      </c>
      <c r="F40" s="297">
        <v>1747</v>
      </c>
      <c r="G40" s="296">
        <f t="shared" si="0"/>
        <v>72090</v>
      </c>
      <c r="H40" s="507">
        <v>236</v>
      </c>
      <c r="I40" s="508">
        <v>1701.3240000000001</v>
      </c>
      <c r="J40" s="508">
        <v>567.10800000000006</v>
      </c>
      <c r="K40" s="508">
        <v>1134.2159999999999</v>
      </c>
      <c r="L40" s="508">
        <v>0</v>
      </c>
      <c r="M40" s="508">
        <v>0</v>
      </c>
      <c r="N40" s="508">
        <v>0</v>
      </c>
      <c r="O40" s="508">
        <v>0</v>
      </c>
      <c r="P40" s="508">
        <v>0</v>
      </c>
      <c r="Q40" s="508">
        <v>0</v>
      </c>
      <c r="R40" s="508">
        <v>0</v>
      </c>
      <c r="S40" s="296">
        <v>150</v>
      </c>
      <c r="T40" s="508">
        <v>25.519860000000001</v>
      </c>
      <c r="U40" s="510"/>
      <c r="AF40" s="459"/>
      <c r="AG40" s="459"/>
      <c r="AH40" s="459"/>
      <c r="AI40" s="459"/>
    </row>
    <row r="41" spans="1:35" ht="14.25">
      <c r="A41" s="296">
        <v>31</v>
      </c>
      <c r="B41" s="406" t="s">
        <v>935</v>
      </c>
      <c r="C41" s="297">
        <v>58774</v>
      </c>
      <c r="D41" s="297">
        <v>0</v>
      </c>
      <c r="E41" s="297">
        <v>0</v>
      </c>
      <c r="F41" s="297">
        <v>154</v>
      </c>
      <c r="G41" s="296">
        <f t="shared" si="0"/>
        <v>58928</v>
      </c>
      <c r="H41" s="507">
        <v>236</v>
      </c>
      <c r="I41" s="508">
        <v>1390.7008000000001</v>
      </c>
      <c r="J41" s="508">
        <v>463.56693333333334</v>
      </c>
      <c r="K41" s="508">
        <v>927.13386666666679</v>
      </c>
      <c r="L41" s="508">
        <v>0</v>
      </c>
      <c r="M41" s="508">
        <v>0</v>
      </c>
      <c r="N41" s="508">
        <v>0</v>
      </c>
      <c r="O41" s="508">
        <v>0</v>
      </c>
      <c r="P41" s="508">
        <v>0</v>
      </c>
      <c r="Q41" s="508">
        <v>0</v>
      </c>
      <c r="R41" s="508">
        <v>0</v>
      </c>
      <c r="S41" s="296">
        <v>150</v>
      </c>
      <c r="T41" s="508">
        <v>20.860512000000003</v>
      </c>
      <c r="U41" s="510"/>
      <c r="AF41" s="459"/>
      <c r="AG41" s="459"/>
      <c r="AH41" s="459"/>
      <c r="AI41" s="459"/>
    </row>
    <row r="42" spans="1:35" ht="14.25">
      <c r="A42" s="296">
        <v>32</v>
      </c>
      <c r="B42" s="406" t="s">
        <v>936</v>
      </c>
      <c r="C42" s="297">
        <v>56485</v>
      </c>
      <c r="D42" s="297">
        <v>0</v>
      </c>
      <c r="E42" s="297">
        <v>0</v>
      </c>
      <c r="F42" s="297">
        <v>6568</v>
      </c>
      <c r="G42" s="296">
        <f t="shared" si="0"/>
        <v>63053</v>
      </c>
      <c r="H42" s="507">
        <v>236</v>
      </c>
      <c r="I42" s="508">
        <v>1488.0508</v>
      </c>
      <c r="J42" s="508">
        <v>496.01693333333333</v>
      </c>
      <c r="K42" s="508">
        <v>992.03386666666665</v>
      </c>
      <c r="L42" s="508">
        <v>0</v>
      </c>
      <c r="M42" s="508">
        <v>0</v>
      </c>
      <c r="N42" s="508">
        <v>0</v>
      </c>
      <c r="O42" s="508">
        <v>0</v>
      </c>
      <c r="P42" s="508">
        <v>0</v>
      </c>
      <c r="Q42" s="508">
        <v>0</v>
      </c>
      <c r="R42" s="508">
        <v>0</v>
      </c>
      <c r="S42" s="296">
        <v>150</v>
      </c>
      <c r="T42" s="508">
        <v>22.320762000000002</v>
      </c>
      <c r="U42" s="510"/>
      <c r="AF42" s="459"/>
      <c r="AG42" s="459"/>
      <c r="AH42" s="459"/>
      <c r="AI42" s="459"/>
    </row>
    <row r="43" spans="1:35" ht="14.25">
      <c r="A43" s="296">
        <v>33</v>
      </c>
      <c r="B43" s="406" t="s">
        <v>937</v>
      </c>
      <c r="C43" s="297">
        <v>167100</v>
      </c>
      <c r="D43" s="297">
        <v>0</v>
      </c>
      <c r="E43" s="297">
        <v>10933</v>
      </c>
      <c r="F43" s="297">
        <v>673</v>
      </c>
      <c r="G43" s="296">
        <f t="shared" si="0"/>
        <v>178706</v>
      </c>
      <c r="H43" s="507">
        <v>236</v>
      </c>
      <c r="I43" s="508">
        <v>4217.4615999999996</v>
      </c>
      <c r="J43" s="508">
        <v>1405.8205333333333</v>
      </c>
      <c r="K43" s="508">
        <v>2811.6410666666661</v>
      </c>
      <c r="L43" s="508">
        <v>0</v>
      </c>
      <c r="M43" s="508">
        <v>0</v>
      </c>
      <c r="N43" s="508">
        <v>0</v>
      </c>
      <c r="O43" s="508">
        <v>0</v>
      </c>
      <c r="P43" s="508">
        <v>0</v>
      </c>
      <c r="Q43" s="508">
        <v>0</v>
      </c>
      <c r="R43" s="508">
        <v>0</v>
      </c>
      <c r="S43" s="296">
        <v>150</v>
      </c>
      <c r="T43" s="508">
        <v>63.261923999999993</v>
      </c>
      <c r="U43" s="510"/>
      <c r="AF43" s="459"/>
      <c r="AG43" s="459"/>
      <c r="AH43" s="459"/>
      <c r="AI43" s="459"/>
    </row>
    <row r="44" spans="1:35">
      <c r="A44" s="361" t="s">
        <v>19</v>
      </c>
      <c r="B44" s="297"/>
      <c r="C44" s="297">
        <f>SUM(C11:C43)</f>
        <v>2996536</v>
      </c>
      <c r="D44" s="297">
        <f t="shared" ref="D44:G44" si="1">SUM(D11:D43)</f>
        <v>0</v>
      </c>
      <c r="E44" s="297">
        <f t="shared" si="1"/>
        <v>15092</v>
      </c>
      <c r="F44" s="297">
        <f t="shared" si="1"/>
        <v>78003</v>
      </c>
      <c r="G44" s="297">
        <f t="shared" si="1"/>
        <v>3089631</v>
      </c>
      <c r="H44" s="507">
        <v>236</v>
      </c>
      <c r="I44" s="509">
        <f>SUM(I11:I43)</f>
        <v>72915.291599999997</v>
      </c>
      <c r="J44" s="509">
        <f t="shared" ref="J44:K44" si="2">SUM(J11:J43)</f>
        <v>24305.097199999993</v>
      </c>
      <c r="K44" s="509">
        <f t="shared" si="2"/>
        <v>48610.194399999986</v>
      </c>
      <c r="L44" s="508">
        <v>0</v>
      </c>
      <c r="M44" s="508">
        <v>0</v>
      </c>
      <c r="N44" s="508">
        <v>0</v>
      </c>
      <c r="O44" s="508">
        <v>0</v>
      </c>
      <c r="P44" s="508">
        <v>0</v>
      </c>
      <c r="Q44" s="508">
        <v>0</v>
      </c>
      <c r="R44" s="508">
        <v>0</v>
      </c>
      <c r="S44" s="296">
        <v>150</v>
      </c>
      <c r="T44" s="508">
        <f>SUM(T11:T43)</f>
        <v>1093.7293740000002</v>
      </c>
    </row>
    <row r="45" spans="1:35">
      <c r="A45" s="299"/>
      <c r="B45" s="299"/>
      <c r="C45" s="299"/>
      <c r="D45" s="299"/>
      <c r="E45" s="299"/>
      <c r="F45" s="299"/>
      <c r="G45" s="299"/>
      <c r="H45" s="299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</row>
    <row r="46" spans="1:35">
      <c r="A46" s="300" t="s">
        <v>8</v>
      </c>
      <c r="B46" s="301"/>
      <c r="C46" s="301"/>
      <c r="D46" s="299"/>
      <c r="E46" s="299"/>
      <c r="F46" s="299"/>
      <c r="G46" s="299"/>
      <c r="H46" s="299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</row>
    <row r="47" spans="1:35">
      <c r="A47" s="302" t="s">
        <v>9</v>
      </c>
      <c r="B47" s="302"/>
      <c r="C47" s="30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</row>
    <row r="48" spans="1:35">
      <c r="A48" s="302" t="s">
        <v>10</v>
      </c>
      <c r="B48" s="302"/>
      <c r="C48" s="30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</row>
    <row r="49" spans="1:20">
      <c r="A49" s="302"/>
      <c r="B49" s="302"/>
      <c r="C49" s="30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</row>
    <row r="50" spans="1:20">
      <c r="A50" s="302"/>
      <c r="B50" s="302"/>
      <c r="C50" s="30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</row>
    <row r="51" spans="1:20" ht="16.5" customHeight="1">
      <c r="A51" s="302" t="s">
        <v>12</v>
      </c>
      <c r="H51" s="302"/>
      <c r="I51" s="292"/>
      <c r="J51" s="302"/>
      <c r="K51" s="302"/>
      <c r="L51" s="302"/>
      <c r="M51" s="302"/>
      <c r="N51" s="302"/>
      <c r="O51" s="302"/>
      <c r="P51" s="302"/>
      <c r="Q51" s="302"/>
      <c r="R51" s="842" t="s">
        <v>13</v>
      </c>
      <c r="S51" s="842"/>
      <c r="T51" s="302"/>
    </row>
    <row r="52" spans="1:20" ht="12.75" customHeight="1">
      <c r="I52" s="302"/>
      <c r="J52" s="842" t="s">
        <v>14</v>
      </c>
      <c r="K52" s="842"/>
      <c r="L52" s="842"/>
      <c r="M52" s="842"/>
      <c r="N52" s="842"/>
      <c r="O52" s="842"/>
      <c r="P52" s="842"/>
      <c r="Q52" s="842"/>
      <c r="R52" s="842"/>
      <c r="S52" s="842"/>
      <c r="T52" s="842"/>
    </row>
    <row r="53" spans="1:20" ht="12.75" customHeight="1">
      <c r="I53" s="842" t="s">
        <v>89</v>
      </c>
      <c r="J53" s="842"/>
      <c r="K53" s="842"/>
      <c r="L53" s="842"/>
      <c r="M53" s="842"/>
      <c r="N53" s="842"/>
      <c r="O53" s="842"/>
      <c r="P53" s="842"/>
      <c r="Q53" s="842"/>
      <c r="R53" s="842"/>
      <c r="S53" s="842"/>
      <c r="T53" s="842"/>
    </row>
    <row r="54" spans="1:20">
      <c r="A54" s="302"/>
      <c r="B54" s="302"/>
      <c r="I54" s="292"/>
      <c r="J54" s="302"/>
      <c r="K54" s="302"/>
      <c r="L54" s="302"/>
      <c r="M54" s="302"/>
      <c r="N54" s="302"/>
      <c r="O54" s="302"/>
      <c r="P54" s="302"/>
      <c r="Q54" s="302"/>
      <c r="R54" s="302" t="s">
        <v>715</v>
      </c>
      <c r="S54" s="302"/>
      <c r="T54" s="302"/>
    </row>
    <row r="55" spans="1:20" s="421" customFormat="1"/>
    <row r="56" spans="1:20" s="421" customFormat="1">
      <c r="A56" s="834"/>
      <c r="B56" s="834"/>
      <c r="C56" s="834"/>
      <c r="D56" s="834"/>
      <c r="E56" s="834"/>
      <c r="F56" s="834"/>
      <c r="G56" s="834"/>
      <c r="H56" s="834"/>
      <c r="I56" s="834"/>
      <c r="J56" s="834"/>
      <c r="K56" s="834"/>
      <c r="L56" s="834"/>
      <c r="M56" s="834"/>
      <c r="N56" s="834"/>
      <c r="O56" s="834"/>
      <c r="P56" s="834"/>
      <c r="Q56" s="834"/>
      <c r="R56" s="834"/>
      <c r="S56" s="834"/>
      <c r="T56" s="834"/>
    </row>
    <row r="57" spans="1:20" s="421" customFormat="1"/>
    <row r="58" spans="1:20" s="421" customFormat="1"/>
    <row r="59" spans="1:20" s="421" customFormat="1"/>
    <row r="60" spans="1:20" s="421" customFormat="1"/>
    <row r="61" spans="1:20" s="421" customFormat="1"/>
    <row r="62" spans="1:20" s="421" customFormat="1"/>
    <row r="63" spans="1:20" s="421" customFormat="1"/>
    <row r="64" spans="1:20" s="421" customFormat="1"/>
    <row r="65" s="421" customFormat="1"/>
    <row r="66" s="421" customFormat="1"/>
    <row r="67" s="421" customFormat="1"/>
    <row r="68" s="421" customFormat="1"/>
    <row r="69" s="421" customFormat="1"/>
    <row r="70" s="421" customFormat="1"/>
    <row r="71" s="421" customFormat="1"/>
    <row r="72" s="421" customFormat="1"/>
    <row r="73" s="421" customFormat="1"/>
    <row r="74" s="421" customFormat="1"/>
    <row r="75" s="421" customFormat="1"/>
    <row r="76" s="421" customFormat="1"/>
    <row r="77" s="421" customFormat="1"/>
    <row r="78" s="421" customFormat="1"/>
    <row r="79" s="421" customFormat="1"/>
    <row r="80" s="421" customFormat="1"/>
    <row r="81" s="421" customFormat="1"/>
    <row r="82" s="421" customFormat="1"/>
    <row r="83" s="421" customFormat="1"/>
    <row r="84" s="421" customFormat="1"/>
    <row r="85" s="421" customFormat="1"/>
    <row r="86" s="421" customFormat="1"/>
    <row r="87" s="421" customFormat="1"/>
    <row r="88" s="421" customFormat="1"/>
    <row r="89" s="421" customFormat="1"/>
    <row r="90" s="421" customFormat="1"/>
    <row r="91" s="421" customFormat="1"/>
    <row r="92" s="421" customFormat="1"/>
    <row r="93" s="421" customFormat="1"/>
    <row r="94" s="421" customFormat="1"/>
    <row r="95" s="421" customFormat="1"/>
    <row r="96" s="421" customFormat="1"/>
    <row r="97" s="421" customFormat="1"/>
    <row r="98" s="421" customFormat="1"/>
    <row r="99" s="421" customFormat="1"/>
    <row r="100" s="421" customFormat="1"/>
    <row r="101" s="421" customFormat="1"/>
    <row r="102" s="421" customFormat="1"/>
    <row r="103" s="421" customFormat="1"/>
    <row r="104" s="421" customFormat="1"/>
    <row r="105" s="421" customFormat="1"/>
    <row r="106" s="421" customFormat="1"/>
    <row r="107" s="421" customFormat="1"/>
    <row r="108" s="421" customFormat="1"/>
    <row r="109" s="421" customFormat="1"/>
    <row r="110" s="421" customFormat="1"/>
    <row r="111" s="421" customFormat="1"/>
    <row r="112" s="421" customFormat="1"/>
    <row r="113" s="421" customFormat="1"/>
    <row r="114" s="421" customFormat="1"/>
    <row r="115" s="421" customFormat="1"/>
    <row r="116" s="421" customFormat="1"/>
    <row r="117" s="421" customFormat="1"/>
    <row r="118" s="421" customFormat="1"/>
    <row r="119" s="421" customFormat="1"/>
    <row r="120" s="421" customFormat="1"/>
    <row r="121" s="421" customFormat="1"/>
    <row r="122" s="421" customFormat="1"/>
    <row r="123" s="421" customFormat="1"/>
    <row r="124" s="421" customFormat="1"/>
    <row r="125" s="421" customFormat="1"/>
    <row r="126" s="421" customFormat="1"/>
    <row r="127" s="421" customFormat="1"/>
    <row r="128" s="421" customFormat="1"/>
    <row r="129" s="421" customFormat="1"/>
    <row r="130" s="421" customFormat="1"/>
    <row r="131" s="421" customFormat="1"/>
    <row r="132" s="421" customFormat="1"/>
    <row r="133" s="421" customFormat="1"/>
    <row r="134" s="421" customFormat="1"/>
    <row r="135" s="421" customFormat="1"/>
    <row r="136" s="421" customFormat="1"/>
    <row r="137" s="421" customFormat="1"/>
    <row r="138" s="421" customFormat="1"/>
    <row r="139" s="421" customFormat="1"/>
    <row r="140" s="421" customFormat="1"/>
    <row r="141" s="421" customFormat="1"/>
    <row r="142" s="421" customFormat="1"/>
    <row r="143" s="421" customFormat="1"/>
    <row r="144" s="421" customFormat="1"/>
    <row r="145" s="421" customFormat="1"/>
    <row r="146" s="421" customFormat="1"/>
    <row r="147" s="421" customFormat="1"/>
    <row r="148" s="421" customFormat="1"/>
    <row r="149" s="421" customFormat="1"/>
    <row r="150" s="421" customFormat="1"/>
    <row r="151" s="421" customFormat="1"/>
    <row r="152" s="421" customFormat="1"/>
    <row r="153" s="421" customFormat="1"/>
    <row r="154" s="421" customFormat="1"/>
    <row r="155" s="421" customFormat="1"/>
    <row r="156" s="421" customFormat="1"/>
    <row r="157" s="421" customFormat="1"/>
    <row r="158" s="421" customFormat="1"/>
    <row r="159" s="421" customFormat="1"/>
    <row r="160" s="421" customFormat="1"/>
    <row r="161" s="421" customFormat="1"/>
    <row r="162" s="421" customFormat="1"/>
    <row r="163" s="421" customFormat="1"/>
    <row r="164" s="421" customFormat="1"/>
    <row r="165" s="421" customFormat="1"/>
    <row r="166" s="421" customFormat="1"/>
    <row r="167" s="421" customFormat="1"/>
    <row r="168" s="421" customFormat="1"/>
    <row r="169" s="421" customFormat="1"/>
    <row r="170" s="421" customFormat="1"/>
    <row r="171" s="421" customFormat="1"/>
    <row r="172" s="421" customFormat="1"/>
    <row r="173" s="421" customFormat="1"/>
    <row r="174" s="421" customFormat="1"/>
    <row r="175" s="421" customFormat="1"/>
    <row r="176" s="421" customFormat="1"/>
    <row r="177" s="421" customFormat="1"/>
    <row r="178" s="421" customFormat="1"/>
    <row r="179" s="421" customFormat="1"/>
    <row r="180" s="421" customFormat="1"/>
    <row r="181" s="421" customFormat="1"/>
    <row r="182" s="421" customFormat="1"/>
    <row r="183" s="421" customFormat="1"/>
    <row r="184" s="421" customFormat="1"/>
    <row r="185" s="421" customFormat="1"/>
    <row r="186" s="421" customFormat="1"/>
    <row r="187" s="421" customFormat="1"/>
    <row r="188" s="421" customFormat="1"/>
    <row r="189" s="421" customFormat="1"/>
    <row r="190" s="421" customFormat="1"/>
    <row r="191" s="421" customFormat="1"/>
    <row r="192" s="421" customFormat="1"/>
    <row r="193" s="421" customFormat="1"/>
    <row r="194" s="421" customFormat="1"/>
    <row r="195" s="421" customFormat="1"/>
    <row r="196" s="421" customFormat="1"/>
    <row r="197" s="421" customFormat="1"/>
    <row r="198" s="421" customFormat="1"/>
    <row r="199" s="421" customFormat="1"/>
    <row r="200" s="421" customFormat="1"/>
    <row r="201" s="421" customFormat="1"/>
    <row r="202" s="421" customFormat="1"/>
    <row r="203" s="421" customFormat="1"/>
    <row r="204" s="421" customFormat="1"/>
    <row r="205" s="421" customFormat="1"/>
    <row r="206" s="421" customFormat="1"/>
    <row r="207" s="421" customFormat="1"/>
    <row r="208" s="421" customFormat="1"/>
    <row r="209" s="421" customFormat="1"/>
    <row r="210" s="421" customFormat="1"/>
    <row r="211" s="421" customFormat="1"/>
    <row r="212" s="421" customFormat="1"/>
    <row r="213" s="421" customFormat="1"/>
    <row r="214" s="421" customFormat="1"/>
    <row r="215" s="421" customFormat="1"/>
    <row r="216" s="421" customFormat="1"/>
    <row r="217" s="421" customFormat="1"/>
    <row r="218" s="421" customFormat="1"/>
    <row r="219" s="421" customFormat="1"/>
    <row r="220" s="421" customFormat="1"/>
    <row r="221" s="421" customFormat="1"/>
    <row r="222" s="421" customFormat="1"/>
    <row r="223" s="421" customFormat="1"/>
    <row r="224" s="421" customFormat="1"/>
    <row r="225" s="421" customFormat="1"/>
    <row r="226" s="421" customFormat="1"/>
    <row r="227" s="421" customFormat="1"/>
    <row r="228" s="421" customFormat="1"/>
    <row r="229" s="421" customFormat="1"/>
    <row r="230" s="421" customFormat="1"/>
    <row r="231" s="421" customFormat="1"/>
    <row r="232" s="421" customFormat="1"/>
    <row r="233" s="421" customFormat="1"/>
    <row r="234" s="421" customFormat="1"/>
    <row r="235" s="421" customFormat="1"/>
    <row r="236" s="421" customFormat="1"/>
    <row r="237" s="421" customFormat="1"/>
    <row r="238" s="421" customFormat="1"/>
    <row r="239" s="421" customFormat="1"/>
    <row r="240" s="421" customFormat="1"/>
    <row r="241" s="421" customFormat="1"/>
    <row r="242" s="421" customFormat="1"/>
    <row r="243" s="421" customFormat="1"/>
    <row r="244" s="421" customFormat="1"/>
    <row r="245" s="421" customFormat="1"/>
    <row r="246" s="421" customFormat="1"/>
    <row r="247" s="421" customFormat="1"/>
    <row r="248" s="421" customFormat="1"/>
    <row r="249" s="421" customFormat="1"/>
    <row r="250" s="421" customFormat="1"/>
    <row r="251" s="421" customFormat="1"/>
    <row r="252" s="421" customFormat="1"/>
    <row r="253" s="421" customFormat="1"/>
    <row r="254" s="421" customFormat="1"/>
    <row r="255" s="421" customFormat="1"/>
    <row r="256" s="421" customFormat="1"/>
    <row r="257" s="421" customFormat="1"/>
    <row r="258" s="421" customFormat="1"/>
    <row r="259" s="421" customFormat="1"/>
    <row r="260" s="421" customFormat="1"/>
    <row r="261" s="421" customFormat="1"/>
    <row r="262" s="421" customFormat="1"/>
    <row r="263" s="421" customFormat="1"/>
    <row r="264" s="421" customFormat="1"/>
    <row r="265" s="421" customFormat="1"/>
    <row r="266" s="421" customFormat="1"/>
    <row r="267" s="421" customFormat="1"/>
    <row r="268" s="421" customFormat="1"/>
    <row r="269" s="421" customFormat="1"/>
    <row r="270" s="421" customFormat="1"/>
    <row r="271" s="421" customFormat="1"/>
    <row r="272" s="421" customFormat="1"/>
    <row r="273" s="421" customFormat="1"/>
    <row r="274" s="421" customFormat="1"/>
    <row r="275" s="421" customFormat="1"/>
    <row r="276" s="421" customFormat="1"/>
    <row r="277" s="421" customFormat="1"/>
    <row r="278" s="421" customFormat="1"/>
    <row r="279" s="421" customFormat="1"/>
    <row r="280" s="421" customFormat="1"/>
    <row r="281" s="421" customFormat="1"/>
    <row r="282" s="421" customFormat="1"/>
    <row r="283" s="421" customFormat="1"/>
    <row r="284" s="421" customFormat="1"/>
    <row r="285" s="421" customFormat="1"/>
    <row r="286" s="421" customFormat="1"/>
    <row r="287" s="421" customFormat="1"/>
    <row r="288" s="421" customFormat="1"/>
    <row r="289" s="421" customFormat="1"/>
    <row r="290" s="421" customFormat="1"/>
    <row r="291" s="421" customFormat="1"/>
    <row r="292" s="421" customFormat="1"/>
    <row r="293" s="421" customFormat="1"/>
    <row r="294" s="421" customFormat="1"/>
    <row r="295" s="421" customFormat="1"/>
    <row r="296" s="421" customFormat="1"/>
    <row r="297" s="421" customFormat="1"/>
    <row r="298" s="421" customFormat="1"/>
    <row r="299" s="421" customFormat="1"/>
    <row r="300" s="421" customFormat="1"/>
    <row r="301" s="421" customFormat="1"/>
    <row r="302" s="421" customFormat="1"/>
    <row r="303" s="421" customFormat="1"/>
    <row r="304" s="421" customFormat="1"/>
    <row r="305" s="421" customFormat="1"/>
    <row r="306" s="421" customFormat="1"/>
    <row r="307" s="421" customFormat="1"/>
    <row r="308" s="421" customFormat="1"/>
    <row r="309" s="421" customFormat="1"/>
    <row r="310" s="421" customFormat="1"/>
    <row r="311" s="421" customFormat="1"/>
    <row r="312" s="421" customFormat="1"/>
    <row r="313" s="421" customFormat="1"/>
    <row r="314" s="421" customFormat="1"/>
    <row r="315" s="421" customFormat="1"/>
    <row r="316" s="421" customFormat="1"/>
    <row r="317" s="421" customFormat="1"/>
    <row r="318" s="421" customFormat="1"/>
    <row r="319" s="421" customFormat="1"/>
    <row r="320" s="421" customFormat="1"/>
    <row r="321" s="421" customFormat="1"/>
    <row r="322" s="421" customFormat="1"/>
    <row r="323" s="421" customFormat="1"/>
    <row r="324" s="421" customFormat="1"/>
    <row r="325" s="421" customFormat="1"/>
    <row r="326" s="421" customFormat="1"/>
    <row r="327" s="421" customFormat="1"/>
    <row r="328" s="421" customFormat="1"/>
    <row r="329" s="421" customFormat="1"/>
    <row r="330" s="421" customFormat="1"/>
    <row r="331" s="421" customFormat="1"/>
    <row r="332" s="421" customFormat="1"/>
    <row r="333" s="421" customFormat="1"/>
    <row r="334" s="421" customFormat="1"/>
    <row r="335" s="421" customFormat="1"/>
    <row r="336" s="421" customFormat="1"/>
    <row r="337" s="421" customFormat="1"/>
    <row r="338" s="421" customFormat="1"/>
    <row r="339" s="421" customFormat="1"/>
    <row r="340" s="421" customFormat="1"/>
    <row r="341" s="421" customFormat="1"/>
    <row r="342" s="421" customFormat="1"/>
    <row r="343" s="421" customFormat="1"/>
    <row r="344" s="421" customFormat="1"/>
    <row r="345" s="421" customFormat="1"/>
    <row r="346" s="421" customFormat="1"/>
    <row r="347" s="421" customFormat="1"/>
    <row r="348" s="421" customFormat="1"/>
    <row r="349" s="421" customFormat="1"/>
    <row r="350" s="421" customFormat="1"/>
    <row r="351" s="421" customFormat="1"/>
    <row r="352" s="421" customFormat="1"/>
    <row r="353" s="421" customFormat="1"/>
    <row r="354" s="421" customFormat="1"/>
    <row r="355" s="421" customFormat="1"/>
    <row r="356" s="421" customFormat="1"/>
    <row r="357" s="421" customFormat="1"/>
    <row r="358" s="421" customFormat="1"/>
    <row r="359" s="421" customFormat="1"/>
    <row r="360" s="421" customFormat="1"/>
    <row r="361" s="421" customFormat="1"/>
    <row r="362" s="421" customFormat="1"/>
    <row r="363" s="421" customFormat="1"/>
    <row r="364" s="421" customFormat="1"/>
    <row r="365" s="421" customFormat="1"/>
    <row r="366" s="421" customFormat="1"/>
    <row r="367" s="421" customFormat="1"/>
    <row r="368" s="421" customFormat="1"/>
    <row r="369" s="421" customFormat="1"/>
    <row r="370" s="421" customFormat="1"/>
    <row r="371" s="421" customFormat="1"/>
    <row r="372" s="421" customFormat="1"/>
    <row r="373" s="421" customFormat="1"/>
    <row r="374" s="421" customFormat="1"/>
    <row r="375" s="421" customFormat="1"/>
    <row r="376" s="421" customFormat="1"/>
    <row r="377" s="421" customFormat="1"/>
    <row r="378" s="421" customFormat="1"/>
    <row r="379" s="421" customFormat="1"/>
    <row r="380" s="421" customFormat="1"/>
    <row r="381" s="421" customFormat="1"/>
    <row r="382" s="421" customFormat="1"/>
    <row r="383" s="421" customFormat="1"/>
    <row r="384" s="421" customFormat="1"/>
    <row r="385" s="421" customFormat="1"/>
    <row r="386" s="421" customFormat="1"/>
    <row r="387" s="421" customFormat="1"/>
    <row r="388" s="421" customFormat="1"/>
    <row r="389" s="421" customFormat="1"/>
    <row r="390" s="421" customFormat="1"/>
    <row r="391" s="421" customFormat="1"/>
    <row r="392" s="421" customFormat="1"/>
    <row r="393" s="421" customFormat="1"/>
    <row r="394" s="421" customFormat="1"/>
    <row r="395" s="421" customFormat="1"/>
    <row r="396" s="421" customFormat="1"/>
    <row r="397" s="421" customFormat="1"/>
    <row r="398" s="421" customFormat="1"/>
    <row r="399" s="421" customFormat="1"/>
    <row r="400" s="421" customFormat="1"/>
    <row r="401" s="421" customFormat="1"/>
    <row r="402" s="421" customFormat="1"/>
    <row r="403" s="421" customFormat="1"/>
    <row r="404" s="421" customFormat="1"/>
    <row r="405" s="421" customFormat="1"/>
    <row r="406" s="421" customFormat="1"/>
    <row r="407" s="421" customFormat="1"/>
    <row r="408" s="421" customFormat="1"/>
    <row r="409" s="421" customFormat="1"/>
    <row r="410" s="421" customFormat="1"/>
    <row r="411" s="421" customFormat="1"/>
    <row r="412" s="421" customFormat="1"/>
    <row r="413" s="421" customFormat="1"/>
    <row r="414" s="421" customFormat="1"/>
    <row r="415" s="421" customFormat="1"/>
    <row r="416" s="421" customFormat="1"/>
    <row r="417" s="421" customFormat="1"/>
    <row r="418" s="421" customFormat="1"/>
    <row r="419" s="421" customFormat="1"/>
    <row r="420" s="421" customFormat="1"/>
    <row r="421" s="421" customFormat="1"/>
    <row r="422" s="421" customFormat="1"/>
    <row r="423" s="421" customFormat="1"/>
    <row r="424" s="421" customFormat="1"/>
    <row r="425" s="421" customFormat="1"/>
    <row r="426" s="421" customFormat="1"/>
    <row r="427" s="421" customFormat="1"/>
    <row r="428" s="421" customFormat="1"/>
    <row r="429" s="421" customFormat="1"/>
    <row r="430" s="421" customFormat="1"/>
    <row r="431" s="421" customFormat="1"/>
    <row r="432" s="421" customFormat="1"/>
    <row r="433" s="421" customFormat="1"/>
    <row r="434" s="421" customFormat="1"/>
    <row r="435" s="421" customFormat="1"/>
    <row r="436" s="421" customFormat="1"/>
    <row r="437" s="421" customFormat="1"/>
    <row r="438" s="421" customFormat="1"/>
    <row r="439" s="421" customFormat="1"/>
    <row r="440" s="421" customFormat="1"/>
    <row r="441" s="421" customFormat="1"/>
    <row r="442" s="421" customFormat="1"/>
    <row r="443" s="421" customFormat="1"/>
    <row r="444" s="421" customFormat="1"/>
    <row r="445" s="421" customFormat="1"/>
    <row r="446" s="421" customFormat="1"/>
    <row r="447" s="421" customFormat="1"/>
    <row r="448" s="421" customFormat="1"/>
    <row r="449" s="421" customFormat="1"/>
    <row r="450" s="421" customFormat="1"/>
    <row r="451" s="421" customFormat="1"/>
    <row r="452" s="421" customFormat="1"/>
    <row r="453" s="421" customFormat="1"/>
    <row r="454" s="421" customFormat="1"/>
    <row r="455" s="421" customFormat="1"/>
    <row r="456" s="421" customFormat="1"/>
    <row r="457" s="421" customFormat="1"/>
    <row r="458" s="421" customFormat="1"/>
    <row r="459" s="421" customFormat="1"/>
    <row r="460" s="421" customFormat="1"/>
    <row r="461" s="421" customFormat="1"/>
    <row r="462" s="421" customFormat="1"/>
    <row r="463" s="421" customFormat="1"/>
    <row r="464" s="421" customFormat="1"/>
    <row r="465" s="421" customFormat="1"/>
    <row r="466" s="421" customFormat="1"/>
    <row r="467" s="421" customFormat="1"/>
    <row r="468" s="421" customFormat="1"/>
    <row r="469" s="421" customFormat="1"/>
    <row r="470" s="421" customFormat="1"/>
    <row r="471" s="421" customFormat="1"/>
    <row r="472" s="421" customFormat="1"/>
    <row r="473" s="421" customFormat="1"/>
    <row r="474" s="421" customFormat="1"/>
    <row r="475" s="421" customFormat="1"/>
    <row r="476" s="421" customFormat="1"/>
    <row r="477" s="421" customFormat="1"/>
    <row r="478" s="421" customFormat="1"/>
    <row r="479" s="421" customFormat="1"/>
    <row r="480" s="421" customFormat="1"/>
    <row r="481" s="421" customFormat="1"/>
    <row r="482" s="421" customFormat="1"/>
    <row r="483" s="421" customFormat="1"/>
    <row r="484" s="421" customFormat="1"/>
    <row r="485" s="421" customFormat="1"/>
    <row r="486" s="421" customFormat="1"/>
    <row r="487" s="421" customFormat="1"/>
    <row r="488" s="421" customFormat="1"/>
    <row r="489" s="421" customFormat="1"/>
    <row r="490" s="421" customFormat="1"/>
    <row r="491" s="421" customFormat="1"/>
    <row r="492" s="421" customFormat="1"/>
    <row r="493" s="421" customFormat="1"/>
    <row r="494" s="421" customFormat="1"/>
    <row r="495" s="421" customFormat="1"/>
    <row r="496" s="421" customFormat="1"/>
    <row r="497" s="421" customFormat="1"/>
    <row r="498" s="421" customFormat="1"/>
    <row r="499" s="421" customFormat="1"/>
    <row r="500" s="421" customFormat="1"/>
    <row r="501" s="421" customFormat="1"/>
    <row r="502" s="421" customFormat="1"/>
    <row r="503" s="421" customFormat="1"/>
    <row r="504" s="421" customFormat="1"/>
    <row r="505" s="421" customFormat="1"/>
    <row r="506" s="421" customFormat="1"/>
    <row r="507" s="421" customFormat="1"/>
    <row r="508" s="421" customFormat="1"/>
    <row r="509" s="421" customFormat="1"/>
    <row r="510" s="421" customFormat="1"/>
    <row r="511" s="421" customFormat="1"/>
    <row r="512" s="421" customFormat="1"/>
    <row r="513" s="421" customFormat="1"/>
    <row r="514" s="421" customFormat="1"/>
    <row r="515" s="421" customFormat="1"/>
    <row r="516" s="421" customFormat="1"/>
    <row r="517" s="421" customFormat="1"/>
    <row r="518" s="421" customFormat="1"/>
    <row r="519" s="421" customFormat="1"/>
    <row r="520" s="421" customFormat="1"/>
    <row r="521" s="421" customFormat="1"/>
    <row r="522" s="421" customFormat="1"/>
    <row r="523" s="421" customFormat="1"/>
    <row r="524" s="421" customFormat="1"/>
    <row r="525" s="421" customFormat="1"/>
    <row r="526" s="421" customFormat="1"/>
    <row r="527" s="421" customFormat="1"/>
    <row r="528" s="421" customFormat="1"/>
    <row r="529" s="421" customFormat="1"/>
    <row r="530" s="421" customFormat="1"/>
    <row r="531" s="421" customFormat="1"/>
    <row r="532" s="421" customFormat="1"/>
    <row r="533" s="421" customFormat="1"/>
    <row r="534" s="421" customFormat="1"/>
    <row r="535" s="421" customFormat="1"/>
    <row r="536" s="421" customFormat="1"/>
    <row r="537" s="421" customFormat="1"/>
    <row r="538" s="421" customFormat="1"/>
    <row r="539" s="421" customFormat="1"/>
    <row r="540" s="421" customFormat="1"/>
    <row r="541" s="421" customFormat="1"/>
    <row r="542" s="421" customFormat="1"/>
    <row r="543" s="421" customFormat="1"/>
    <row r="544" s="421" customFormat="1"/>
    <row r="545" s="421" customFormat="1"/>
    <row r="546" s="421" customFormat="1"/>
    <row r="547" s="421" customFormat="1"/>
    <row r="548" s="421" customFormat="1"/>
    <row r="549" s="421" customFormat="1"/>
    <row r="550" s="421" customFormat="1"/>
    <row r="551" s="421" customFormat="1"/>
    <row r="552" s="421" customFormat="1"/>
    <row r="553" s="421" customFormat="1"/>
    <row r="554" s="421" customFormat="1"/>
    <row r="555" s="421" customFormat="1"/>
    <row r="556" s="421" customFormat="1"/>
    <row r="557" s="421" customFormat="1"/>
    <row r="558" s="421" customFormat="1"/>
    <row r="559" s="421" customFormat="1"/>
    <row r="560" s="421" customFormat="1"/>
    <row r="561" s="421" customFormat="1"/>
    <row r="562" s="421" customFormat="1"/>
    <row r="563" s="421" customFormat="1"/>
    <row r="564" s="421" customFormat="1"/>
    <row r="565" s="421" customFormat="1"/>
    <row r="566" s="421" customFormat="1"/>
    <row r="567" s="421" customFormat="1"/>
    <row r="568" s="421" customFormat="1"/>
    <row r="569" s="421" customFormat="1"/>
    <row r="570" s="421" customFormat="1"/>
    <row r="571" s="421" customFormat="1"/>
    <row r="572" s="421" customFormat="1"/>
    <row r="573" s="421" customFormat="1"/>
    <row r="574" s="421" customFormat="1"/>
    <row r="575" s="421" customFormat="1"/>
    <row r="576" s="421" customFormat="1"/>
    <row r="577" s="421" customFormat="1"/>
    <row r="578" s="421" customFormat="1"/>
    <row r="579" s="421" customFormat="1"/>
    <row r="580" s="421" customFormat="1"/>
    <row r="581" s="421" customFormat="1"/>
    <row r="582" s="421" customFormat="1"/>
    <row r="583" s="421" customFormat="1"/>
    <row r="584" s="421" customFormat="1"/>
    <row r="585" s="421" customFormat="1"/>
    <row r="586" s="421" customFormat="1"/>
    <row r="587" s="421" customFormat="1"/>
    <row r="588" s="421" customFormat="1"/>
    <row r="589" s="421" customFormat="1"/>
    <row r="590" s="421" customFormat="1"/>
    <row r="591" s="421" customFormat="1"/>
    <row r="592" s="421" customFormat="1"/>
    <row r="593" s="421" customFormat="1"/>
    <row r="594" s="421" customFormat="1"/>
    <row r="595" s="421" customFormat="1"/>
    <row r="596" s="421" customFormat="1"/>
    <row r="597" s="421" customFormat="1"/>
    <row r="598" s="421" customFormat="1"/>
    <row r="599" s="421" customFormat="1"/>
    <row r="600" s="421" customFormat="1"/>
    <row r="601" s="421" customFormat="1"/>
    <row r="602" s="421" customFormat="1"/>
    <row r="603" s="421" customFormat="1"/>
    <row r="604" s="421" customFormat="1"/>
    <row r="605" s="421" customFormat="1"/>
    <row r="606" s="421" customFormat="1"/>
    <row r="607" s="421" customFormat="1"/>
    <row r="608" s="421" customFormat="1"/>
    <row r="609" s="421" customFormat="1"/>
    <row r="610" s="421" customFormat="1"/>
    <row r="611" s="421" customFormat="1"/>
    <row r="612" s="421" customFormat="1"/>
    <row r="613" s="421" customFormat="1"/>
    <row r="614" s="421" customFormat="1"/>
    <row r="615" s="421" customFormat="1"/>
    <row r="616" s="421" customFormat="1"/>
    <row r="617" s="421" customFormat="1"/>
    <row r="618" s="421" customFormat="1"/>
    <row r="619" s="421" customFormat="1"/>
    <row r="620" s="421" customFormat="1"/>
    <row r="621" s="421" customFormat="1"/>
    <row r="622" s="421" customFormat="1"/>
    <row r="623" s="421" customFormat="1"/>
    <row r="624" s="421" customFormat="1"/>
    <row r="625" s="421" customFormat="1"/>
    <row r="626" s="421" customFormat="1"/>
    <row r="627" s="421" customFormat="1"/>
    <row r="628" s="421" customFormat="1"/>
    <row r="629" s="421" customFormat="1"/>
    <row r="630" s="421" customFormat="1"/>
    <row r="631" s="421" customFormat="1"/>
    <row r="632" s="421" customFormat="1"/>
    <row r="633" s="421" customFormat="1"/>
    <row r="634" s="421" customFormat="1"/>
    <row r="635" s="421" customFormat="1"/>
    <row r="636" s="421" customFormat="1"/>
    <row r="637" s="421" customFormat="1"/>
    <row r="638" s="421" customFormat="1"/>
    <row r="639" s="421" customFormat="1"/>
    <row r="640" s="421" customFormat="1"/>
    <row r="641" s="421" customFormat="1"/>
    <row r="642" s="421" customFormat="1"/>
    <row r="643" s="421" customFormat="1"/>
    <row r="644" s="421" customFormat="1"/>
    <row r="645" s="421" customFormat="1"/>
    <row r="646" s="421" customFormat="1"/>
    <row r="647" s="421" customFormat="1"/>
    <row r="648" s="421" customFormat="1"/>
    <row r="649" s="421" customFormat="1"/>
    <row r="650" s="421" customFormat="1"/>
    <row r="651" s="421" customFormat="1"/>
    <row r="652" s="421" customFormat="1"/>
    <row r="653" s="421" customFormat="1"/>
    <row r="654" s="421" customFormat="1"/>
    <row r="655" s="421" customFormat="1"/>
    <row r="656" s="421" customFormat="1"/>
    <row r="657" s="421" customFormat="1"/>
    <row r="658" s="421" customFormat="1"/>
    <row r="659" s="421" customFormat="1"/>
    <row r="660" s="421" customFormat="1"/>
    <row r="661" s="421" customFormat="1"/>
    <row r="662" s="421" customFormat="1"/>
    <row r="663" s="421" customFormat="1"/>
    <row r="664" s="421" customFormat="1"/>
    <row r="665" s="421" customFormat="1"/>
    <row r="666" s="421" customFormat="1"/>
    <row r="667" s="421" customFormat="1"/>
    <row r="668" s="421" customFormat="1"/>
    <row r="669" s="421" customFormat="1"/>
    <row r="670" s="421" customFormat="1"/>
    <row r="671" s="421" customFormat="1"/>
    <row r="672" s="421" customFormat="1"/>
    <row r="673" s="421" customFormat="1"/>
    <row r="674" s="421" customFormat="1"/>
    <row r="675" s="421" customFormat="1"/>
    <row r="676" s="421" customFormat="1"/>
    <row r="677" s="421" customFormat="1"/>
    <row r="678" s="421" customFormat="1"/>
    <row r="679" s="421" customFormat="1"/>
    <row r="680" s="421" customFormat="1"/>
    <row r="681" s="421" customFormat="1"/>
    <row r="682" s="421" customFormat="1"/>
    <row r="683" s="421" customFormat="1"/>
    <row r="684" s="421" customFormat="1"/>
    <row r="685" s="421" customFormat="1"/>
    <row r="686" s="421" customFormat="1"/>
    <row r="687" s="421" customFormat="1"/>
    <row r="688" s="421" customFormat="1"/>
    <row r="689" s="421" customFormat="1"/>
    <row r="690" s="421" customFormat="1"/>
    <row r="691" s="421" customFormat="1"/>
    <row r="692" s="421" customFormat="1"/>
    <row r="693" s="421" customFormat="1"/>
    <row r="694" s="421" customFormat="1"/>
    <row r="695" s="421" customFormat="1"/>
    <row r="696" s="421" customFormat="1"/>
    <row r="697" s="421" customFormat="1"/>
    <row r="698" s="421" customFormat="1"/>
    <row r="699" s="421" customFormat="1"/>
    <row r="700" s="421" customFormat="1"/>
    <row r="701" s="421" customFormat="1"/>
    <row r="702" s="421" customFormat="1"/>
    <row r="703" s="421" customFormat="1"/>
    <row r="704" s="421" customFormat="1"/>
    <row r="705" s="421" customFormat="1"/>
    <row r="706" s="421" customFormat="1"/>
    <row r="707" s="421" customFormat="1"/>
    <row r="708" s="421" customFormat="1"/>
    <row r="709" s="421" customFormat="1"/>
    <row r="710" s="421" customFormat="1"/>
    <row r="711" s="421" customFormat="1"/>
    <row r="712" s="421" customFormat="1"/>
    <row r="713" s="421" customFormat="1"/>
    <row r="714" s="421" customFormat="1"/>
    <row r="715" s="421" customFormat="1"/>
    <row r="716" s="421" customFormat="1"/>
    <row r="717" s="421" customFormat="1"/>
    <row r="718" s="421" customFormat="1"/>
    <row r="719" s="421" customFormat="1"/>
    <row r="720" s="421" customFormat="1"/>
    <row r="721" s="421" customFormat="1"/>
    <row r="722" s="421" customFormat="1"/>
    <row r="723" s="421" customFormat="1"/>
    <row r="724" s="421" customFormat="1"/>
    <row r="725" s="421" customFormat="1"/>
    <row r="726" s="421" customFormat="1"/>
    <row r="727" s="421" customFormat="1"/>
    <row r="728" s="421" customFormat="1"/>
    <row r="729" s="421" customFormat="1"/>
    <row r="730" s="421" customFormat="1"/>
    <row r="731" s="421" customFormat="1"/>
    <row r="732" s="421" customFormat="1"/>
    <row r="733" s="421" customFormat="1"/>
    <row r="734" s="421" customFormat="1"/>
    <row r="735" s="421" customFormat="1"/>
    <row r="736" s="421" customFormat="1"/>
    <row r="737" s="421" customFormat="1"/>
    <row r="738" s="421" customFormat="1"/>
    <row r="739" s="421" customFormat="1"/>
    <row r="740" s="421" customFormat="1"/>
    <row r="741" s="421" customFormat="1"/>
    <row r="742" s="421" customFormat="1"/>
    <row r="743" s="421" customFormat="1"/>
    <row r="744" s="421" customFormat="1"/>
    <row r="745" s="421" customFormat="1"/>
    <row r="746" s="421" customFormat="1"/>
    <row r="747" s="421" customFormat="1"/>
    <row r="748" s="421" customFormat="1"/>
    <row r="749" s="421" customFormat="1"/>
    <row r="750" s="421" customFormat="1"/>
    <row r="751" s="421" customFormat="1"/>
    <row r="752" s="421" customFormat="1"/>
    <row r="753" s="421" customFormat="1"/>
    <row r="754" s="421" customFormat="1"/>
    <row r="755" s="421" customFormat="1"/>
    <row r="756" s="421" customFormat="1"/>
    <row r="757" s="421" customFormat="1"/>
    <row r="758" s="421" customFormat="1"/>
    <row r="759" s="421" customFormat="1"/>
    <row r="760" s="421" customFormat="1"/>
    <row r="761" s="421" customFormat="1"/>
    <row r="762" s="421" customFormat="1"/>
    <row r="763" s="421" customFormat="1"/>
    <row r="764" s="421" customFormat="1"/>
    <row r="765" s="421" customFormat="1"/>
    <row r="766" s="421" customFormat="1"/>
    <row r="767" s="421" customFormat="1"/>
    <row r="768" s="421" customFormat="1"/>
    <row r="769" s="421" customFormat="1"/>
    <row r="770" s="421" customFormat="1"/>
    <row r="771" s="421" customFormat="1"/>
    <row r="772" s="421" customFormat="1"/>
    <row r="773" s="421" customFormat="1"/>
    <row r="774" s="421" customFormat="1"/>
    <row r="775" s="421" customFormat="1"/>
    <row r="776" s="421" customFormat="1"/>
    <row r="777" s="421" customFormat="1"/>
    <row r="778" s="421" customFormat="1"/>
    <row r="779" s="421" customFormat="1"/>
    <row r="780" s="421" customFormat="1"/>
    <row r="781" s="421" customFormat="1"/>
    <row r="782" s="421" customFormat="1"/>
    <row r="783" s="421" customFormat="1"/>
    <row r="784" s="421" customFormat="1"/>
    <row r="785" s="421" customFormat="1"/>
    <row r="786" s="421" customFormat="1"/>
    <row r="787" s="421" customFormat="1"/>
    <row r="788" s="421" customFormat="1"/>
    <row r="789" s="421" customFormat="1"/>
    <row r="790" s="421" customFormat="1"/>
    <row r="791" s="421" customFormat="1"/>
    <row r="792" s="421" customFormat="1"/>
    <row r="793" s="421" customFormat="1"/>
    <row r="794" s="421" customFormat="1"/>
    <row r="795" s="421" customFormat="1"/>
    <row r="796" s="421" customFormat="1"/>
    <row r="797" s="421" customFormat="1"/>
    <row r="798" s="421" customFormat="1"/>
    <row r="799" s="421" customFormat="1"/>
    <row r="800" s="421" customFormat="1"/>
    <row r="801" s="421" customFormat="1"/>
    <row r="802" s="421" customFormat="1"/>
    <row r="803" s="421" customFormat="1"/>
    <row r="804" s="421" customFormat="1"/>
    <row r="805" s="421" customFormat="1"/>
    <row r="806" s="421" customFormat="1"/>
    <row r="807" s="421" customFormat="1"/>
    <row r="808" s="421" customFormat="1"/>
    <row r="809" s="421" customFormat="1"/>
    <row r="810" s="421" customFormat="1"/>
    <row r="811" s="421" customFormat="1"/>
    <row r="812" s="421" customFormat="1"/>
    <row r="813" s="421" customFormat="1"/>
    <row r="814" s="421" customFormat="1"/>
    <row r="815" s="421" customFormat="1"/>
    <row r="816" s="421" customFormat="1"/>
    <row r="817" s="421" customFormat="1"/>
    <row r="818" s="421" customFormat="1"/>
    <row r="819" s="421" customFormat="1"/>
    <row r="820" s="421" customFormat="1"/>
    <row r="821" s="421" customFormat="1"/>
    <row r="822" s="421" customFormat="1"/>
    <row r="823" s="421" customFormat="1"/>
    <row r="824" s="421" customFormat="1"/>
    <row r="825" s="421" customFormat="1"/>
    <row r="826" s="421" customFormat="1"/>
    <row r="827" s="421" customFormat="1"/>
    <row r="828" s="421" customFormat="1"/>
    <row r="829" s="421" customFormat="1"/>
    <row r="830" s="421" customFormat="1"/>
    <row r="831" s="421" customFormat="1"/>
    <row r="832" s="421" customFormat="1"/>
    <row r="833" s="421" customFormat="1"/>
    <row r="834" s="421" customFormat="1"/>
    <row r="835" s="421" customFormat="1"/>
    <row r="836" s="421" customFormat="1"/>
    <row r="837" s="421" customFormat="1"/>
    <row r="838" s="421" customFormat="1"/>
    <row r="839" s="421" customFormat="1"/>
    <row r="840" s="421" customFormat="1"/>
    <row r="841" s="421" customFormat="1"/>
    <row r="842" s="421" customFormat="1"/>
    <row r="843" s="421" customFormat="1"/>
    <row r="844" s="421" customFormat="1"/>
    <row r="845" s="421" customFormat="1"/>
    <row r="846" s="421" customFormat="1"/>
    <row r="847" s="421" customFormat="1"/>
    <row r="848" s="421" customFormat="1"/>
    <row r="849" s="421" customFormat="1"/>
    <row r="850" s="421" customFormat="1"/>
    <row r="851" s="421" customFormat="1"/>
    <row r="852" s="421" customFormat="1"/>
    <row r="853" s="421" customFormat="1"/>
    <row r="854" s="421" customFormat="1"/>
    <row r="855" s="421" customFormat="1"/>
    <row r="856" s="421" customFormat="1"/>
    <row r="857" s="421" customFormat="1"/>
    <row r="858" s="421" customFormat="1"/>
    <row r="859" s="421" customFormat="1"/>
    <row r="860" s="421" customFormat="1"/>
    <row r="861" s="421" customFormat="1"/>
    <row r="862" s="421" customFormat="1"/>
    <row r="863" s="421" customFormat="1"/>
    <row r="864" s="421" customFormat="1"/>
    <row r="865" s="421" customFormat="1"/>
    <row r="866" s="421" customFormat="1"/>
    <row r="867" s="421" customFormat="1"/>
    <row r="868" s="421" customFormat="1"/>
    <row r="869" s="421" customFormat="1"/>
    <row r="870" s="421" customFormat="1"/>
    <row r="871" s="421" customFormat="1"/>
    <row r="872" s="421" customFormat="1"/>
    <row r="873" s="421" customFormat="1"/>
    <row r="874" s="421" customFormat="1"/>
    <row r="875" s="421" customFormat="1"/>
    <row r="876" s="421" customFormat="1"/>
    <row r="877" s="421" customFormat="1"/>
    <row r="878" s="421" customFormat="1"/>
    <row r="879" s="421" customFormat="1"/>
    <row r="880" s="421" customFormat="1"/>
    <row r="881" s="421" customFormat="1"/>
    <row r="882" s="421" customFormat="1"/>
    <row r="883" s="421" customFormat="1"/>
    <row r="884" s="421" customFormat="1"/>
    <row r="885" s="421" customFormat="1"/>
    <row r="886" s="421" customFormat="1"/>
    <row r="887" s="421" customFormat="1"/>
    <row r="888" s="421" customFormat="1"/>
    <row r="889" s="421" customFormat="1"/>
    <row r="890" s="421" customFormat="1"/>
    <row r="891" s="421" customFormat="1"/>
    <row r="892" s="421" customFormat="1"/>
    <row r="893" s="421" customFormat="1"/>
    <row r="894" s="421" customFormat="1"/>
    <row r="895" s="421" customFormat="1"/>
    <row r="896" s="421" customFormat="1"/>
    <row r="897" s="421" customFormat="1"/>
    <row r="898" s="421" customFormat="1"/>
    <row r="899" s="421" customFormat="1"/>
    <row r="900" s="421" customFormat="1"/>
    <row r="901" s="421" customFormat="1"/>
    <row r="902" s="421" customFormat="1"/>
    <row r="903" s="421" customFormat="1"/>
    <row r="904" s="421" customFormat="1"/>
    <row r="905" s="421" customFormat="1"/>
    <row r="906" s="421" customFormat="1"/>
    <row r="907" s="421" customFormat="1"/>
    <row r="908" s="421" customFormat="1"/>
    <row r="909" s="421" customFormat="1"/>
    <row r="910" s="421" customFormat="1"/>
    <row r="911" s="421" customFormat="1"/>
    <row r="912" s="421" customFormat="1"/>
    <row r="913" s="421" customFormat="1"/>
    <row r="914" s="421" customFormat="1"/>
    <row r="915" s="421" customFormat="1"/>
    <row r="916" s="421" customFormat="1"/>
    <row r="917" s="421" customFormat="1"/>
    <row r="918" s="421" customFormat="1"/>
    <row r="919" s="421" customFormat="1"/>
    <row r="920" s="421" customFormat="1"/>
    <row r="921" s="421" customFormat="1"/>
    <row r="922" s="421" customFormat="1"/>
    <row r="923" s="421" customFormat="1"/>
    <row r="924" s="421" customFormat="1"/>
    <row r="925" s="421" customFormat="1"/>
    <row r="926" s="421" customFormat="1"/>
    <row r="927" s="421" customFormat="1"/>
    <row r="928" s="421" customFormat="1"/>
    <row r="929" s="421" customFormat="1"/>
    <row r="930" s="421" customFormat="1"/>
    <row r="931" s="421" customFormat="1"/>
    <row r="932" s="421" customFormat="1"/>
    <row r="933" s="421" customFormat="1"/>
    <row r="934" s="421" customFormat="1"/>
    <row r="935" s="421" customFormat="1"/>
    <row r="936" s="421" customFormat="1"/>
    <row r="937" s="421" customFormat="1"/>
    <row r="938" s="421" customFormat="1"/>
    <row r="939" s="421" customFormat="1"/>
    <row r="940" s="421" customFormat="1"/>
    <row r="941" s="421" customFormat="1"/>
    <row r="942" s="421" customFormat="1"/>
    <row r="943" s="421" customFormat="1"/>
    <row r="944" s="421" customFormat="1"/>
    <row r="945" s="421" customFormat="1"/>
    <row r="946" s="421" customFormat="1"/>
    <row r="947" s="421" customFormat="1"/>
    <row r="948" s="421" customFormat="1"/>
    <row r="949" s="421" customFormat="1"/>
    <row r="950" s="421" customFormat="1"/>
    <row r="951" s="421" customFormat="1"/>
    <row r="952" s="421" customFormat="1"/>
    <row r="953" s="421" customFormat="1"/>
    <row r="954" s="421" customFormat="1"/>
    <row r="955" s="421" customFormat="1"/>
    <row r="956" s="421" customFormat="1"/>
    <row r="957" s="421" customFormat="1"/>
    <row r="958" s="421" customFormat="1"/>
    <row r="959" s="421" customFormat="1"/>
    <row r="960" s="421" customFormat="1"/>
    <row r="961" s="421" customFormat="1"/>
    <row r="962" s="421" customFormat="1"/>
    <row r="963" s="421" customFormat="1"/>
    <row r="964" s="421" customFormat="1"/>
    <row r="965" s="421" customFormat="1"/>
    <row r="966" s="421" customFormat="1"/>
    <row r="967" s="421" customFormat="1"/>
    <row r="968" s="421" customFormat="1"/>
    <row r="969" s="421" customFormat="1"/>
    <row r="970" s="421" customFormat="1"/>
    <row r="971" s="421" customFormat="1"/>
    <row r="972" s="421" customFormat="1"/>
    <row r="973" s="421" customFormat="1"/>
    <row r="974" s="421" customFormat="1"/>
    <row r="975" s="421" customFormat="1"/>
    <row r="976" s="421" customFormat="1"/>
    <row r="977" s="421" customFormat="1"/>
    <row r="978" s="421" customFormat="1"/>
    <row r="979" s="421" customFormat="1"/>
    <row r="980" s="421" customFormat="1"/>
    <row r="981" s="421" customFormat="1"/>
    <row r="982" s="421" customFormat="1"/>
    <row r="983" s="421" customFormat="1"/>
    <row r="984" s="421" customFormat="1"/>
    <row r="985" s="421" customFormat="1"/>
    <row r="986" s="421" customFormat="1"/>
    <row r="987" s="421" customFormat="1"/>
    <row r="988" s="421" customFormat="1"/>
    <row r="989" s="421" customFormat="1"/>
    <row r="990" s="421" customFormat="1"/>
    <row r="991" s="421" customFormat="1"/>
    <row r="992" s="421" customFormat="1"/>
    <row r="993" s="421" customFormat="1"/>
    <row r="994" s="421" customFormat="1"/>
    <row r="995" s="421" customFormat="1"/>
    <row r="996" s="421" customFormat="1"/>
    <row r="997" s="421" customFormat="1"/>
    <row r="998" s="421" customFormat="1"/>
    <row r="999" s="421" customFormat="1"/>
    <row r="1000" s="421" customFormat="1"/>
    <row r="1001" s="421" customFormat="1"/>
    <row r="1002" s="421" customFormat="1"/>
    <row r="1003" s="421" customFormat="1"/>
    <row r="1004" s="421" customFormat="1"/>
    <row r="1005" s="421" customFormat="1"/>
    <row r="1006" s="421" customFormat="1"/>
    <row r="1007" s="421" customFormat="1"/>
    <row r="1008" s="421" customFormat="1"/>
    <row r="1009" s="421" customFormat="1"/>
    <row r="1010" s="421" customFormat="1"/>
    <row r="1011" s="421" customFormat="1"/>
    <row r="1012" s="421" customFormat="1"/>
    <row r="1013" s="421" customFormat="1"/>
    <row r="1014" s="421" customFormat="1"/>
    <row r="1015" s="421" customFormat="1"/>
    <row r="1016" s="421" customFormat="1"/>
    <row r="1017" s="421" customFormat="1"/>
    <row r="1018" s="421" customFormat="1"/>
    <row r="1019" s="421" customFormat="1"/>
    <row r="1020" s="421" customFormat="1"/>
    <row r="1021" s="421" customFormat="1"/>
    <row r="1022" s="421" customFormat="1"/>
    <row r="1023" s="421" customFormat="1"/>
    <row r="1024" s="421" customFormat="1"/>
    <row r="1025" s="421" customFormat="1"/>
    <row r="1026" s="421" customFormat="1"/>
    <row r="1027" s="421" customFormat="1"/>
    <row r="1028" s="421" customFormat="1"/>
    <row r="1029" s="421" customFormat="1"/>
    <row r="1030" s="421" customFormat="1"/>
    <row r="1031" s="421" customFormat="1"/>
    <row r="1032" s="421" customFormat="1"/>
    <row r="1033" s="421" customFormat="1"/>
    <row r="1034" s="421" customFormat="1"/>
    <row r="1035" s="421" customFormat="1"/>
    <row r="1036" s="421" customFormat="1"/>
    <row r="1037" s="421" customFormat="1"/>
    <row r="1038" s="421" customFormat="1"/>
    <row r="1039" s="421" customFormat="1"/>
    <row r="1040" s="421" customFormat="1"/>
    <row r="1041" s="421" customFormat="1"/>
    <row r="1042" s="421" customFormat="1"/>
    <row r="1043" s="421" customFormat="1"/>
    <row r="1044" s="421" customFormat="1"/>
    <row r="1045" s="421" customFormat="1"/>
    <row r="1046" s="421" customFormat="1"/>
    <row r="1047" s="421" customFormat="1"/>
    <row r="1048" s="421" customFormat="1"/>
    <row r="1049" s="421" customFormat="1"/>
    <row r="1050" s="421" customFormat="1"/>
    <row r="1051" s="421" customFormat="1"/>
    <row r="1052" s="421" customFormat="1"/>
    <row r="1053" s="421" customFormat="1"/>
    <row r="1054" s="421" customFormat="1"/>
    <row r="1055" s="421" customFormat="1"/>
    <row r="1056" s="421" customFormat="1"/>
    <row r="1057" s="421" customFormat="1"/>
    <row r="1058" s="421" customFormat="1"/>
    <row r="1059" s="421" customFormat="1"/>
    <row r="1060" s="421" customFormat="1"/>
    <row r="1061" s="421" customFormat="1"/>
    <row r="1062" s="421" customFormat="1"/>
    <row r="1063" s="421" customFormat="1"/>
    <row r="1064" s="421" customFormat="1"/>
    <row r="1065" s="421" customFormat="1"/>
    <row r="1066" s="421" customFormat="1"/>
    <row r="1067" s="421" customFormat="1"/>
    <row r="1068" s="421" customFormat="1"/>
    <row r="1069" s="421" customFormat="1"/>
    <row r="1070" s="421" customFormat="1"/>
    <row r="1071" s="421" customFormat="1"/>
    <row r="1072" s="421" customFormat="1"/>
    <row r="1073" s="421" customFormat="1"/>
    <row r="1074" s="421" customFormat="1"/>
    <row r="1075" s="421" customFormat="1"/>
    <row r="1076" s="421" customFormat="1"/>
    <row r="1077" s="421" customFormat="1"/>
    <row r="1078" s="421" customFormat="1"/>
    <row r="1079" s="421" customFormat="1"/>
    <row r="1080" s="421" customFormat="1"/>
    <row r="1081" s="421" customFormat="1"/>
    <row r="1082" s="421" customFormat="1"/>
    <row r="1083" s="421" customFormat="1"/>
    <row r="1084" s="421" customFormat="1"/>
    <row r="1085" s="421" customFormat="1"/>
    <row r="1086" s="421" customFormat="1"/>
    <row r="1087" s="421" customFormat="1"/>
    <row r="1088" s="421" customFormat="1"/>
    <row r="1089" s="421" customFormat="1"/>
    <row r="1090" s="421" customFormat="1"/>
    <row r="1091" s="421" customFormat="1"/>
    <row r="1092" s="421" customFormat="1"/>
    <row r="1093" s="421" customFormat="1"/>
    <row r="1094" s="421" customFormat="1"/>
    <row r="1095" s="421" customFormat="1"/>
    <row r="1096" s="421" customFormat="1"/>
    <row r="1097" s="421" customFormat="1"/>
    <row r="1098" s="421" customFormat="1"/>
    <row r="1099" s="421" customFormat="1"/>
    <row r="1100" s="421" customFormat="1"/>
    <row r="1101" s="421" customFormat="1"/>
    <row r="1102" s="421" customFormat="1"/>
    <row r="1103" s="421" customFormat="1"/>
    <row r="1104" s="421" customFormat="1"/>
    <row r="1105" s="421" customFormat="1"/>
    <row r="1106" s="421" customFormat="1"/>
    <row r="1107" s="421" customFormat="1"/>
    <row r="1108" s="421" customFormat="1"/>
    <row r="1109" s="421" customFormat="1"/>
    <row r="1110" s="421" customFormat="1"/>
    <row r="1111" s="421" customFormat="1"/>
    <row r="1112" s="421" customFormat="1"/>
    <row r="1113" s="421" customFormat="1"/>
    <row r="1114" s="421" customFormat="1"/>
    <row r="1115" s="421" customFormat="1"/>
    <row r="1116" s="421" customFormat="1"/>
    <row r="1117" s="421" customFormat="1"/>
    <row r="1118" s="421" customFormat="1"/>
    <row r="1119" s="421" customFormat="1"/>
    <row r="1120" s="421" customFormat="1"/>
    <row r="1121" s="421" customFormat="1"/>
    <row r="1122" s="421" customFormat="1"/>
    <row r="1123" s="421" customFormat="1"/>
    <row r="1124" s="421" customFormat="1"/>
    <row r="1125" s="421" customFormat="1"/>
    <row r="1126" s="421" customFormat="1"/>
    <row r="1127" s="421" customFormat="1"/>
    <row r="1128" s="421" customFormat="1"/>
    <row r="1129" s="421" customFormat="1"/>
    <row r="1130" s="421" customFormat="1"/>
    <row r="1131" s="421" customFormat="1"/>
    <row r="1132" s="421" customFormat="1"/>
    <row r="1133" s="421" customFormat="1"/>
    <row r="1134" s="421" customFormat="1"/>
    <row r="1135" s="421" customFormat="1"/>
    <row r="1136" s="421" customFormat="1"/>
    <row r="1137" s="421" customFormat="1"/>
    <row r="1138" s="421" customFormat="1"/>
    <row r="1139" s="421" customFormat="1"/>
    <row r="1140" s="421" customFormat="1"/>
    <row r="1141" s="421" customFormat="1"/>
    <row r="1142" s="421" customFormat="1"/>
    <row r="1143" s="421" customFormat="1"/>
    <row r="1144" s="421" customFormat="1"/>
    <row r="1145" s="421" customFormat="1"/>
    <row r="1146" s="421" customFormat="1"/>
    <row r="1147" s="421" customFormat="1"/>
    <row r="1148" s="421" customFormat="1"/>
    <row r="1149" s="421" customFormat="1"/>
    <row r="1150" s="421" customFormat="1"/>
    <row r="1151" s="421" customFormat="1"/>
    <row r="1152" s="421" customFormat="1"/>
    <row r="1153" s="421" customFormat="1"/>
    <row r="1154" s="421" customFormat="1"/>
    <row r="1155" s="421" customFormat="1"/>
    <row r="1156" s="421" customFormat="1"/>
    <row r="1157" s="421" customFormat="1"/>
    <row r="1158" s="421" customFormat="1"/>
    <row r="1159" s="421" customFormat="1"/>
    <row r="1160" s="421" customFormat="1"/>
    <row r="1161" s="421" customFormat="1"/>
    <row r="1162" s="421" customFormat="1"/>
    <row r="1163" s="421" customFormat="1"/>
    <row r="1164" s="421" customFormat="1"/>
    <row r="1165" s="421" customFormat="1"/>
    <row r="1166" s="421" customFormat="1"/>
    <row r="1167" s="421" customFormat="1"/>
    <row r="1168" s="421" customFormat="1"/>
    <row r="1169" s="421" customFormat="1"/>
    <row r="1170" s="421" customFormat="1"/>
    <row r="1171" s="421" customFormat="1"/>
    <row r="1172" s="421" customFormat="1"/>
    <row r="1173" s="421" customFormat="1"/>
    <row r="1174" s="421" customFormat="1"/>
    <row r="1175" s="421" customFormat="1"/>
    <row r="1176" s="421" customFormat="1"/>
    <row r="1177" s="421" customFormat="1"/>
    <row r="1178" s="421" customFormat="1"/>
    <row r="1179" s="421" customFormat="1"/>
    <row r="1180" s="421" customFormat="1"/>
    <row r="1181" s="421" customFormat="1"/>
    <row r="1182" s="421" customFormat="1"/>
    <row r="1183" s="421" customFormat="1"/>
    <row r="1184" s="421" customFormat="1"/>
    <row r="1185" s="421" customFormat="1"/>
    <row r="1186" s="421" customFormat="1"/>
    <row r="1187" s="421" customFormat="1"/>
    <row r="1188" s="421" customFormat="1"/>
    <row r="1189" s="421" customFormat="1"/>
    <row r="1190" s="421" customFormat="1"/>
    <row r="1191" s="421" customFormat="1"/>
    <row r="1192" s="421" customFormat="1"/>
    <row r="1193" s="421" customFormat="1"/>
    <row r="1194" s="421" customFormat="1"/>
    <row r="1195" s="421" customFormat="1"/>
    <row r="1196" s="421" customFormat="1"/>
    <row r="1197" s="421" customFormat="1"/>
    <row r="1198" s="421" customFormat="1"/>
    <row r="1199" s="421" customFormat="1"/>
    <row r="1200" s="421" customFormat="1"/>
    <row r="1201" s="421" customFormat="1"/>
    <row r="1202" s="421" customFormat="1"/>
    <row r="1203" s="421" customFormat="1"/>
    <row r="1204" s="421" customFormat="1"/>
    <row r="1205" s="421" customFormat="1"/>
    <row r="1206" s="421" customFormat="1"/>
    <row r="1207" s="421" customFormat="1"/>
    <row r="1208" s="421" customFormat="1"/>
    <row r="1209" s="421" customFormat="1"/>
    <row r="1210" s="421" customFormat="1"/>
    <row r="1211" s="421" customFormat="1"/>
    <row r="1212" s="421" customFormat="1"/>
    <row r="1213" s="421" customFormat="1"/>
    <row r="1214" s="421" customFormat="1"/>
    <row r="1215" s="421" customFormat="1"/>
    <row r="1216" s="421" customFormat="1"/>
    <row r="1217" s="421" customFormat="1"/>
    <row r="1218" s="421" customFormat="1"/>
    <row r="1219" s="421" customFormat="1"/>
    <row r="1220" s="421" customFormat="1"/>
    <row r="1221" s="421" customFormat="1"/>
    <row r="1222" s="421" customFormat="1"/>
    <row r="1223" s="421" customFormat="1"/>
    <row r="1224" s="421" customFormat="1"/>
    <row r="1225" s="421" customFormat="1"/>
    <row r="1226" s="421" customFormat="1"/>
    <row r="1227" s="421" customFormat="1"/>
    <row r="1228" s="421" customFormat="1"/>
    <row r="1229" s="421" customFormat="1"/>
    <row r="1230" s="421" customFormat="1"/>
    <row r="1231" s="421" customFormat="1"/>
    <row r="1232" s="421" customFormat="1"/>
    <row r="1233" s="421" customFormat="1"/>
    <row r="1234" s="421" customFormat="1"/>
    <row r="1235" s="421" customFormat="1"/>
    <row r="1236" s="421" customFormat="1"/>
    <row r="1237" s="421" customFormat="1"/>
    <row r="1238" s="421" customFormat="1"/>
    <row r="1239" s="421" customFormat="1"/>
    <row r="1240" s="421" customFormat="1"/>
    <row r="1241" s="421" customFormat="1"/>
    <row r="1242" s="421" customFormat="1"/>
    <row r="1243" s="421" customFormat="1"/>
    <row r="1244" s="421" customFormat="1"/>
    <row r="1245" s="421" customFormat="1"/>
    <row r="1246" s="421" customFormat="1"/>
    <row r="1247" s="421" customFormat="1"/>
    <row r="1248" s="421" customFormat="1"/>
    <row r="1249" s="421" customFormat="1"/>
    <row r="1250" s="421" customFormat="1"/>
    <row r="1251" s="421" customFormat="1"/>
    <row r="1252" s="421" customFormat="1"/>
    <row r="1253" s="421" customFormat="1"/>
    <row r="1254" s="421" customFormat="1"/>
    <row r="1255" s="421" customFormat="1"/>
    <row r="1256" s="421" customFormat="1"/>
    <row r="1257" s="421" customFormat="1"/>
    <row r="1258" s="421" customFormat="1"/>
    <row r="1259" s="421" customFormat="1"/>
    <row r="1260" s="421" customFormat="1"/>
    <row r="1261" s="421" customFormat="1"/>
    <row r="1262" s="421" customFormat="1"/>
    <row r="1263" s="421" customFormat="1"/>
    <row r="1264" s="421" customFormat="1"/>
    <row r="1265" s="421" customFormat="1"/>
    <row r="1266" s="421" customFormat="1"/>
    <row r="1267" s="421" customFormat="1"/>
    <row r="1268" s="421" customFormat="1"/>
    <row r="1269" s="421" customFormat="1"/>
    <row r="1270" s="421" customFormat="1"/>
    <row r="1271" s="421" customFormat="1"/>
    <row r="1272" s="421" customFormat="1"/>
    <row r="1273" s="421" customFormat="1"/>
    <row r="1274" s="421" customFormat="1"/>
    <row r="1275" s="421" customFormat="1"/>
    <row r="1276" s="421" customFormat="1"/>
    <row r="1277" s="421" customFormat="1"/>
    <row r="1278" s="421" customFormat="1"/>
    <row r="1279" s="421" customFormat="1"/>
    <row r="1280" s="421" customFormat="1"/>
    <row r="1281" s="421" customFormat="1"/>
    <row r="1282" s="421" customFormat="1"/>
    <row r="1283" s="421" customFormat="1"/>
    <row r="1284" s="421" customFormat="1"/>
    <row r="1285" s="421" customFormat="1"/>
    <row r="1286" s="421" customFormat="1"/>
    <row r="1287" s="421" customFormat="1"/>
    <row r="1288" s="421" customFormat="1"/>
    <row r="1289" s="421" customFormat="1"/>
    <row r="1290" s="421" customFormat="1"/>
    <row r="1291" s="421" customFormat="1"/>
    <row r="1292" s="421" customFormat="1"/>
    <row r="1293" s="421" customFormat="1"/>
    <row r="1294" s="421" customFormat="1"/>
    <row r="1295" s="421" customFormat="1"/>
    <row r="1296" s="421" customFormat="1"/>
    <row r="1297" s="421" customFormat="1"/>
    <row r="1298" s="421" customFormat="1"/>
    <row r="1299" s="421" customFormat="1"/>
    <row r="1300" s="421" customFormat="1"/>
    <row r="1301" s="421" customFormat="1"/>
    <row r="1302" s="421" customFormat="1"/>
    <row r="1303" s="421" customFormat="1"/>
    <row r="1304" s="421" customFormat="1"/>
    <row r="1305" s="421" customFormat="1"/>
    <row r="1306" s="421" customFormat="1"/>
    <row r="1307" s="421" customFormat="1"/>
    <row r="1308" s="421" customFormat="1"/>
    <row r="1309" s="421" customFormat="1"/>
    <row r="1310" s="421" customFormat="1"/>
    <row r="1311" s="421" customFormat="1"/>
    <row r="1312" s="421" customFormat="1"/>
    <row r="1313" s="421" customFormat="1"/>
    <row r="1314" s="421" customFormat="1"/>
    <row r="1315" s="421" customFormat="1"/>
    <row r="1316" s="421" customFormat="1"/>
    <row r="1317" s="421" customFormat="1"/>
    <row r="1318" s="421" customFormat="1"/>
    <row r="1319" s="421" customFormat="1"/>
    <row r="1320" s="421" customFormat="1"/>
    <row r="1321" s="421" customFormat="1"/>
    <row r="1322" s="421" customFormat="1"/>
    <row r="1323" s="421" customFormat="1"/>
    <row r="1324" s="421" customFormat="1"/>
    <row r="1325" s="421" customFormat="1"/>
    <row r="1326" s="421" customFormat="1"/>
    <row r="1327" s="421" customFormat="1"/>
    <row r="1328" s="421" customFormat="1"/>
    <row r="1329" s="421" customFormat="1"/>
    <row r="1330" s="421" customFormat="1"/>
    <row r="1331" s="421" customFormat="1"/>
    <row r="1332" s="421" customFormat="1"/>
    <row r="1333" s="421" customFormat="1"/>
    <row r="1334" s="421" customFormat="1"/>
    <row r="1335" s="421" customFormat="1"/>
    <row r="1336" s="421" customFormat="1"/>
    <row r="1337" s="421" customFormat="1"/>
    <row r="1338" s="421" customFormat="1"/>
    <row r="1339" s="421" customFormat="1"/>
    <row r="1340" s="421" customFormat="1"/>
    <row r="1341" s="421" customFormat="1"/>
    <row r="1342" s="421" customFormat="1"/>
    <row r="1343" s="421" customFormat="1"/>
    <row r="1344" s="421" customFormat="1"/>
    <row r="1345" s="421" customFormat="1"/>
    <row r="1346" s="421" customFormat="1"/>
    <row r="1347" s="421" customFormat="1"/>
    <row r="1348" s="421" customFormat="1"/>
    <row r="1349" s="421" customFormat="1"/>
    <row r="1350" s="421" customFormat="1"/>
    <row r="1351" s="421" customFormat="1"/>
    <row r="1352" s="421" customFormat="1"/>
    <row r="1353" s="421" customFormat="1"/>
    <row r="1354" s="421" customFormat="1"/>
    <row r="1355" s="421" customFormat="1"/>
    <row r="1356" s="421" customFormat="1"/>
    <row r="1357" s="421" customFormat="1"/>
    <row r="1358" s="421" customFormat="1"/>
    <row r="1359" s="421" customFormat="1"/>
    <row r="1360" s="421" customFormat="1"/>
    <row r="1361" s="421" customFormat="1"/>
    <row r="1362" s="421" customFormat="1"/>
    <row r="1363" s="421" customFormat="1"/>
    <row r="1364" s="421" customFormat="1"/>
    <row r="1365" s="421" customFormat="1"/>
    <row r="1366" s="421" customFormat="1"/>
    <row r="1367" s="421" customFormat="1"/>
    <row r="1368" s="421" customFormat="1"/>
    <row r="1369" s="421" customFormat="1"/>
    <row r="1370" s="421" customFormat="1"/>
    <row r="1371" s="421" customFormat="1"/>
    <row r="1372" s="421" customFormat="1"/>
    <row r="1373" s="421" customFormat="1"/>
    <row r="1374" s="421" customFormat="1"/>
    <row r="1375" s="421" customFormat="1"/>
    <row r="1376" s="421" customFormat="1"/>
    <row r="1377" s="421" customFormat="1"/>
    <row r="1378" s="421" customFormat="1"/>
    <row r="1379" s="421" customFormat="1"/>
    <row r="1380" s="421" customFormat="1"/>
    <row r="1381" s="421" customFormat="1"/>
    <row r="1382" s="421" customFormat="1"/>
    <row r="1383" s="421" customFormat="1"/>
    <row r="1384" s="421" customFormat="1"/>
    <row r="1385" s="421" customFormat="1"/>
    <row r="1386" s="421" customFormat="1"/>
    <row r="1387" s="421" customFormat="1"/>
    <row r="1388" s="421" customFormat="1"/>
    <row r="1389" s="421" customFormat="1"/>
    <row r="1390" s="421" customFormat="1"/>
    <row r="1391" s="421" customFormat="1"/>
    <row r="1392" s="421" customFormat="1"/>
    <row r="1393" s="421" customFormat="1"/>
    <row r="1394" s="421" customFormat="1"/>
    <row r="1395" s="421" customFormat="1"/>
    <row r="1396" s="421" customFormat="1"/>
    <row r="1397" s="421" customFormat="1"/>
    <row r="1398" s="421" customFormat="1"/>
    <row r="1399" s="421" customFormat="1"/>
    <row r="1400" s="421" customFormat="1"/>
    <row r="1401" s="421" customFormat="1"/>
    <row r="1402" s="421" customFormat="1"/>
    <row r="1403" s="421" customFormat="1"/>
    <row r="1404" s="421" customFormat="1"/>
    <row r="1405" s="421" customFormat="1"/>
    <row r="1406" s="421" customFormat="1"/>
    <row r="1407" s="421" customFormat="1"/>
    <row r="1408" s="421" customFormat="1"/>
    <row r="1409" s="421" customFormat="1"/>
    <row r="1410" s="421" customFormat="1"/>
    <row r="1411" s="421" customFormat="1"/>
    <row r="1412" s="421" customFormat="1"/>
    <row r="1413" s="421" customFormat="1"/>
    <row r="1414" s="421" customFormat="1"/>
    <row r="1415" s="421" customFormat="1"/>
    <row r="1416" s="421" customFormat="1"/>
    <row r="1417" s="421" customFormat="1"/>
    <row r="1418" s="421" customFormat="1"/>
    <row r="1419" s="421" customFormat="1"/>
    <row r="1420" s="421" customFormat="1"/>
    <row r="1421" s="421" customFormat="1"/>
    <row r="1422" s="421" customFormat="1"/>
    <row r="1423" s="421" customFormat="1"/>
    <row r="1424" s="421" customFormat="1"/>
    <row r="1425" s="421" customFormat="1"/>
    <row r="1426" s="421" customFormat="1"/>
    <row r="1427" s="421" customFormat="1"/>
    <row r="1428" s="421" customFormat="1"/>
    <row r="1429" s="421" customFormat="1"/>
    <row r="1430" s="421" customFormat="1"/>
    <row r="1431" s="421" customFormat="1"/>
    <row r="1432" s="421" customFormat="1"/>
    <row r="1433" s="421" customFormat="1"/>
    <row r="1434" s="421" customFormat="1"/>
    <row r="1435" s="421" customFormat="1"/>
    <row r="1436" s="421" customFormat="1"/>
    <row r="1437" s="421" customFormat="1"/>
    <row r="1438" s="421" customFormat="1"/>
    <row r="1439" s="421" customFormat="1"/>
    <row r="1440" s="421" customFormat="1"/>
    <row r="1441" s="421" customFormat="1"/>
    <row r="1442" s="421" customFormat="1"/>
    <row r="1443" s="421" customFormat="1"/>
    <row r="1444" s="421" customFormat="1"/>
    <row r="1445" s="421" customFormat="1"/>
    <row r="1446" s="421" customFormat="1"/>
    <row r="1447" s="421" customFormat="1"/>
    <row r="1448" s="421" customFormat="1"/>
    <row r="1449" s="421" customFormat="1"/>
    <row r="1450" s="421" customFormat="1"/>
    <row r="1451" s="421" customFormat="1"/>
    <row r="1452" s="421" customFormat="1"/>
    <row r="1453" s="421" customFormat="1"/>
    <row r="1454" s="421" customFormat="1"/>
    <row r="1455" s="421" customFormat="1"/>
    <row r="1456" s="421" customFormat="1"/>
    <row r="1457" s="421" customFormat="1"/>
    <row r="1458" s="421" customFormat="1"/>
    <row r="1459" s="421" customFormat="1"/>
    <row r="1460" s="421" customFormat="1"/>
    <row r="1461" s="421" customFormat="1"/>
    <row r="1462" s="421" customFormat="1"/>
    <row r="1463" s="421" customFormat="1"/>
    <row r="1464" s="421" customFormat="1"/>
    <row r="1465" s="421" customFormat="1"/>
    <row r="1466" s="421" customFormat="1"/>
    <row r="1467" s="421" customFormat="1"/>
    <row r="1468" s="421" customFormat="1"/>
    <row r="1469" s="421" customFormat="1"/>
    <row r="1470" s="421" customFormat="1"/>
    <row r="1471" s="421" customFormat="1"/>
    <row r="1472" s="421" customFormat="1"/>
    <row r="1473" s="421" customFormat="1"/>
    <row r="1474" s="421" customFormat="1"/>
    <row r="1475" s="421" customFormat="1"/>
    <row r="1476" s="421" customFormat="1"/>
    <row r="1477" s="421" customFormat="1"/>
    <row r="1478" s="421" customFormat="1"/>
    <row r="1479" s="421" customFormat="1"/>
    <row r="1480" s="421" customFormat="1"/>
    <row r="1481" s="421" customFormat="1"/>
    <row r="1482" s="421" customFormat="1"/>
    <row r="1483" s="421" customFormat="1"/>
    <row r="1484" s="421" customFormat="1"/>
    <row r="1485" s="421" customFormat="1"/>
    <row r="1486" s="421" customFormat="1"/>
    <row r="1487" s="421" customFormat="1"/>
    <row r="1488" s="421" customFormat="1"/>
    <row r="1489" s="421" customFormat="1"/>
    <row r="1490" s="421" customFormat="1"/>
    <row r="1491" s="421" customFormat="1"/>
    <row r="1492" s="421" customFormat="1"/>
    <row r="1493" s="421" customFormat="1"/>
    <row r="1494" s="421" customFormat="1"/>
    <row r="1495" s="421" customFormat="1"/>
    <row r="1496" s="421" customFormat="1"/>
    <row r="1497" s="421" customFormat="1"/>
    <row r="1498" s="421" customFormat="1"/>
    <row r="1499" s="421" customFormat="1"/>
    <row r="1500" s="421" customFormat="1"/>
    <row r="1501" s="421" customFormat="1"/>
    <row r="1502" s="421" customFormat="1"/>
    <row r="1503" s="421" customFormat="1"/>
    <row r="1504" s="421" customFormat="1"/>
    <row r="1505" s="421" customFormat="1"/>
    <row r="1506" s="421" customFormat="1"/>
    <row r="1507" s="421" customFormat="1"/>
    <row r="1508" s="421" customFormat="1"/>
    <row r="1509" s="421" customFormat="1"/>
    <row r="1510" s="421" customFormat="1"/>
    <row r="1511" s="421" customFormat="1"/>
    <row r="1512" s="421" customFormat="1"/>
    <row r="1513" s="421" customFormat="1"/>
    <row r="1514" s="421" customFormat="1"/>
    <row r="1515" s="421" customFormat="1"/>
    <row r="1516" s="421" customFormat="1"/>
    <row r="1517" s="421" customFormat="1"/>
    <row r="1518" s="421" customFormat="1"/>
    <row r="1519" s="421" customFormat="1"/>
    <row r="1520" s="421" customFormat="1"/>
    <row r="1521" s="421" customFormat="1"/>
    <row r="1522" s="421" customFormat="1"/>
    <row r="1523" s="421" customFormat="1"/>
    <row r="1524" s="421" customFormat="1"/>
    <row r="1525" s="421" customFormat="1"/>
    <row r="1526" s="421" customFormat="1"/>
    <row r="1527" s="421" customFormat="1"/>
    <row r="1528" s="421" customFormat="1"/>
    <row r="1529" s="421" customFormat="1"/>
    <row r="1530" s="421" customFormat="1"/>
    <row r="1531" s="421" customFormat="1"/>
    <row r="1532" s="421" customFormat="1"/>
    <row r="1533" s="421" customFormat="1"/>
    <row r="1534" s="421" customFormat="1"/>
    <row r="1535" s="421" customFormat="1"/>
    <row r="1536" s="421" customFormat="1"/>
    <row r="1537" s="421" customFormat="1"/>
    <row r="1538" s="421" customFormat="1"/>
    <row r="1539" s="421" customFormat="1"/>
    <row r="1540" s="421" customFormat="1"/>
    <row r="1541" s="421" customFormat="1"/>
    <row r="1542" s="421" customFormat="1"/>
    <row r="1543" s="421" customFormat="1"/>
    <row r="1544" s="421" customFormat="1"/>
    <row r="1545" s="421" customFormat="1"/>
    <row r="1546" s="421" customFormat="1"/>
    <row r="1547" s="421" customFormat="1"/>
    <row r="1548" s="421" customFormat="1"/>
    <row r="1549" s="421" customFormat="1"/>
    <row r="1550" s="421" customFormat="1"/>
    <row r="1551" s="421" customFormat="1"/>
    <row r="1552" s="421" customFormat="1"/>
    <row r="1553" s="421" customFormat="1"/>
    <row r="1554" s="421" customFormat="1"/>
    <row r="1555" s="421" customFormat="1"/>
    <row r="1556" s="421" customFormat="1"/>
    <row r="1557" s="421" customFormat="1"/>
    <row r="1558" s="421" customFormat="1"/>
    <row r="1559" s="421" customFormat="1"/>
    <row r="1560" s="421" customFormat="1"/>
    <row r="1561" s="421" customFormat="1"/>
    <row r="1562" s="421" customFormat="1"/>
    <row r="1563" s="421" customFormat="1"/>
    <row r="1564" s="421" customFormat="1"/>
    <row r="1565" s="421" customFormat="1"/>
    <row r="1566" s="421" customFormat="1"/>
    <row r="1567" s="421" customFormat="1"/>
    <row r="1568" s="421" customFormat="1"/>
    <row r="1569" s="421" customFormat="1"/>
    <row r="1570" s="421" customFormat="1"/>
    <row r="1571" s="421" customFormat="1"/>
    <row r="1572" s="421" customFormat="1"/>
    <row r="1573" s="421" customFormat="1"/>
    <row r="1574" s="421" customFormat="1"/>
    <row r="1575" s="421" customFormat="1"/>
    <row r="1576" s="421" customFormat="1"/>
    <row r="1577" s="421" customFormat="1"/>
    <row r="1578" s="421" customFormat="1"/>
    <row r="1579" s="421" customFormat="1"/>
    <row r="1580" s="421" customFormat="1"/>
    <row r="1581" s="421" customFormat="1"/>
    <row r="1582" s="421" customFormat="1"/>
    <row r="1583" s="421" customFormat="1"/>
    <row r="1584" s="421" customFormat="1"/>
    <row r="1585" s="421" customFormat="1"/>
    <row r="1586" s="421" customFormat="1"/>
    <row r="1587" s="421" customFormat="1"/>
    <row r="1588" s="421" customFormat="1"/>
    <row r="1589" s="421" customFormat="1"/>
    <row r="1590" s="421" customFormat="1"/>
    <row r="1591" s="421" customFormat="1"/>
    <row r="1592" s="421" customFormat="1"/>
    <row r="1593" s="421" customFormat="1"/>
    <row r="1594" s="421" customFormat="1"/>
    <row r="1595" s="421" customFormat="1"/>
    <row r="1596" s="421" customFormat="1"/>
    <row r="1597" s="421" customFormat="1"/>
    <row r="1598" s="421" customFormat="1"/>
    <row r="1599" s="421" customFormat="1"/>
    <row r="1600" s="421" customFormat="1"/>
    <row r="1601" s="421" customFormat="1"/>
    <row r="1602" s="421" customFormat="1"/>
    <row r="1603" s="421" customFormat="1"/>
    <row r="1604" s="421" customFormat="1"/>
    <row r="1605" s="421" customFormat="1"/>
    <row r="1606" s="421" customFormat="1"/>
    <row r="1607" s="421" customFormat="1"/>
    <row r="1608" s="421" customFormat="1"/>
    <row r="1609" s="421" customFormat="1"/>
    <row r="1610" s="421" customFormat="1"/>
    <row r="1611" s="421" customFormat="1"/>
    <row r="1612" s="421" customFormat="1"/>
    <row r="1613" s="421" customFormat="1"/>
    <row r="1614" s="421" customFormat="1"/>
    <row r="1615" s="421" customFormat="1"/>
    <row r="1616" s="421" customFormat="1"/>
    <row r="1617" s="421" customFormat="1"/>
    <row r="1618" s="421" customFormat="1"/>
    <row r="1619" s="421" customFormat="1"/>
    <row r="1620" s="421" customFormat="1"/>
    <row r="1621" s="421" customFormat="1"/>
    <row r="1622" s="421" customFormat="1"/>
    <row r="1623" s="421" customFormat="1"/>
    <row r="1624" s="421" customFormat="1"/>
    <row r="1625" s="421" customFormat="1"/>
    <row r="1626" s="421" customFormat="1"/>
    <row r="1627" s="421" customFormat="1"/>
    <row r="1628" s="421" customFormat="1"/>
    <row r="1629" s="421" customFormat="1"/>
    <row r="1630" s="421" customFormat="1"/>
    <row r="1631" s="421" customFormat="1"/>
    <row r="1632" s="421" customFormat="1"/>
    <row r="1633" s="421" customFormat="1"/>
    <row r="1634" s="421" customFormat="1"/>
    <row r="1635" s="421" customFormat="1"/>
    <row r="1636" s="421" customFormat="1"/>
    <row r="1637" s="421" customFormat="1"/>
    <row r="1638" s="421" customFormat="1"/>
    <row r="1639" s="421" customFormat="1"/>
    <row r="1640" s="421" customFormat="1"/>
    <row r="1641" s="421" customFormat="1"/>
    <row r="1642" s="421" customFormat="1"/>
    <row r="1643" s="421" customFormat="1"/>
    <row r="1644" s="421" customFormat="1"/>
    <row r="1645" s="421" customFormat="1"/>
    <row r="1646" s="421" customFormat="1"/>
    <row r="1647" s="421" customFormat="1"/>
    <row r="1648" s="421" customFormat="1"/>
    <row r="1649" s="421" customFormat="1"/>
    <row r="1650" s="421" customFormat="1"/>
    <row r="1651" s="421" customFormat="1"/>
    <row r="1652" s="421" customFormat="1"/>
    <row r="1653" s="421" customFormat="1"/>
    <row r="1654" s="421" customFormat="1"/>
    <row r="1655" s="421" customFormat="1"/>
    <row r="1656" s="421" customFormat="1"/>
    <row r="1657" s="421" customFormat="1"/>
    <row r="1658" s="421" customFormat="1"/>
    <row r="1659" s="421" customFormat="1"/>
    <row r="1660" s="421" customFormat="1"/>
    <row r="1661" s="421" customFormat="1"/>
    <row r="1662" s="421" customFormat="1"/>
    <row r="1663" s="421" customFormat="1"/>
    <row r="1664" s="421" customFormat="1"/>
    <row r="1665" s="421" customFormat="1"/>
    <row r="1666" s="421" customFormat="1"/>
    <row r="1667" s="421" customFormat="1"/>
    <row r="1668" s="421" customFormat="1"/>
    <row r="1669" s="421" customFormat="1"/>
    <row r="1670" s="421" customFormat="1"/>
    <row r="1671" s="421" customFormat="1"/>
    <row r="1672" s="421" customFormat="1"/>
    <row r="1673" s="421" customFormat="1"/>
    <row r="1674" s="421" customFormat="1"/>
    <row r="1675" s="421" customFormat="1"/>
    <row r="1676" s="421" customFormat="1"/>
    <row r="1677" s="421" customFormat="1"/>
    <row r="1678" s="421" customFormat="1"/>
    <row r="1679" s="421" customFormat="1"/>
    <row r="1680" s="421" customFormat="1"/>
    <row r="1681" s="421" customFormat="1"/>
    <row r="1682" s="421" customFormat="1"/>
    <row r="1683" s="421" customFormat="1"/>
    <row r="1684" s="421" customFormat="1"/>
    <row r="1685" s="421" customFormat="1"/>
    <row r="1686" s="421" customFormat="1"/>
    <row r="1687" s="421" customFormat="1"/>
    <row r="1688" s="421" customFormat="1"/>
    <row r="1689" s="421" customFormat="1"/>
    <row r="1690" s="421" customFormat="1"/>
    <row r="1691" s="421" customFormat="1"/>
    <row r="1692" s="421" customFormat="1"/>
    <row r="1693" s="421" customFormat="1"/>
    <row r="1694" s="421" customFormat="1"/>
    <row r="1695" s="421" customFormat="1"/>
    <row r="1696" s="421" customFormat="1"/>
    <row r="1697" s="421" customFormat="1"/>
    <row r="1698" s="421" customFormat="1"/>
    <row r="1699" s="421" customFormat="1"/>
    <row r="1700" s="421" customFormat="1"/>
    <row r="1701" s="421" customFormat="1"/>
    <row r="1702" s="421" customFormat="1"/>
    <row r="1703" s="421" customFormat="1"/>
    <row r="1704" s="421" customFormat="1"/>
    <row r="1705" s="421" customFormat="1"/>
    <row r="1706" s="421" customFormat="1"/>
    <row r="1707" s="421" customFormat="1"/>
    <row r="1708" s="421" customFormat="1"/>
    <row r="1709" s="421" customFormat="1"/>
    <row r="1710" s="421" customFormat="1"/>
    <row r="1711" s="421" customFormat="1"/>
    <row r="1712" s="421" customFormat="1"/>
    <row r="1713" s="421" customFormat="1"/>
    <row r="1714" s="421" customFormat="1"/>
    <row r="1715" s="421" customFormat="1"/>
    <row r="1716" s="421" customFormat="1"/>
    <row r="1717" s="421" customFormat="1"/>
    <row r="1718" s="421" customFormat="1"/>
    <row r="1719" s="421" customFormat="1"/>
    <row r="1720" s="421" customFormat="1"/>
    <row r="1721" s="421" customFormat="1"/>
    <row r="1722" s="421" customFormat="1"/>
    <row r="1723" s="421" customFormat="1"/>
    <row r="1724" s="421" customFormat="1"/>
    <row r="1725" s="421" customFormat="1"/>
    <row r="1726" s="421" customFormat="1"/>
    <row r="1727" s="421" customFormat="1"/>
    <row r="1728" s="421" customFormat="1"/>
    <row r="1729" s="421" customFormat="1"/>
    <row r="1730" s="421" customFormat="1"/>
    <row r="1731" s="421" customFormat="1"/>
    <row r="1732" s="421" customFormat="1"/>
    <row r="1733" s="421" customFormat="1"/>
    <row r="1734" s="421" customFormat="1"/>
    <row r="1735" s="421" customFormat="1"/>
    <row r="1736" s="421" customFormat="1"/>
    <row r="1737" s="421" customFormat="1"/>
    <row r="1738" s="421" customFormat="1"/>
    <row r="1739" s="421" customFormat="1"/>
    <row r="1740" s="421" customFormat="1"/>
    <row r="1741" s="421" customFormat="1"/>
    <row r="1742" s="421" customFormat="1"/>
    <row r="1743" s="421" customFormat="1"/>
    <row r="1744" s="421" customFormat="1"/>
    <row r="1745" s="421" customFormat="1"/>
    <row r="1746" s="421" customFormat="1"/>
    <row r="1747" s="421" customFormat="1"/>
    <row r="1748" s="421" customFormat="1"/>
    <row r="1749" s="421" customFormat="1"/>
    <row r="1750" s="421" customFormat="1"/>
    <row r="1751" s="421" customFormat="1"/>
    <row r="1752" s="421" customFormat="1"/>
    <row r="1753" s="421" customFormat="1"/>
    <row r="1754" s="421" customFormat="1"/>
    <row r="1755" s="421" customFormat="1"/>
    <row r="1756" s="421" customFormat="1"/>
    <row r="1757" s="421" customFormat="1"/>
    <row r="1758" s="421" customFormat="1"/>
    <row r="1759" s="421" customFormat="1"/>
    <row r="1760" s="421" customFormat="1"/>
    <row r="1761" s="421" customFormat="1"/>
    <row r="1762" s="421" customFormat="1"/>
    <row r="1763" s="421" customFormat="1"/>
    <row r="1764" s="421" customFormat="1"/>
    <row r="1765" s="421" customFormat="1"/>
    <row r="1766" s="421" customFormat="1"/>
    <row r="1767" s="421" customFormat="1"/>
    <row r="1768" s="421" customFormat="1"/>
    <row r="1769" s="421" customFormat="1"/>
    <row r="1770" s="421" customFormat="1"/>
    <row r="1771" s="421" customFormat="1"/>
    <row r="1772" s="421" customFormat="1"/>
    <row r="1773" s="421" customFormat="1"/>
    <row r="1774" s="421" customFormat="1"/>
    <row r="1775" s="421" customFormat="1"/>
    <row r="1776" s="421" customFormat="1"/>
    <row r="1777" s="421" customFormat="1"/>
    <row r="1778" s="421" customFormat="1"/>
    <row r="1779" s="421" customFormat="1"/>
    <row r="1780" s="421" customFormat="1"/>
    <row r="1781" s="421" customFormat="1"/>
    <row r="1782" s="421" customFormat="1"/>
    <row r="1783" s="421" customFormat="1"/>
    <row r="1784" s="421" customFormat="1"/>
    <row r="1785" s="421" customFormat="1"/>
    <row r="1786" s="421" customFormat="1"/>
    <row r="1787" s="421" customFormat="1"/>
    <row r="1788" s="421" customFormat="1"/>
    <row r="1789" s="421" customFormat="1"/>
    <row r="1790" s="421" customFormat="1"/>
    <row r="1791" s="421" customFormat="1"/>
    <row r="1792" s="421" customFormat="1"/>
    <row r="1793" s="421" customFormat="1"/>
    <row r="1794" s="421" customFormat="1"/>
    <row r="1795" s="421" customFormat="1"/>
    <row r="1796" s="421" customFormat="1"/>
    <row r="1797" s="421" customFormat="1"/>
    <row r="1798" s="421" customFormat="1"/>
    <row r="1799" s="421" customFormat="1"/>
    <row r="1800" s="421" customFormat="1"/>
    <row r="1801" s="421" customFormat="1"/>
    <row r="1802" s="421" customFormat="1"/>
    <row r="1803" s="421" customFormat="1"/>
    <row r="1804" s="421" customFormat="1"/>
    <row r="1805" s="421" customFormat="1"/>
  </sheetData>
  <mergeCells count="19">
    <mergeCell ref="A4:T5"/>
    <mergeCell ref="A2:T2"/>
    <mergeCell ref="A3:T3"/>
    <mergeCell ref="G1:I1"/>
    <mergeCell ref="A6:T6"/>
    <mergeCell ref="Q1:T1"/>
    <mergeCell ref="A56:T56"/>
    <mergeCell ref="L7:T7"/>
    <mergeCell ref="A8:A9"/>
    <mergeCell ref="B8:B9"/>
    <mergeCell ref="C8:G8"/>
    <mergeCell ref="A7:B7"/>
    <mergeCell ref="H8:H9"/>
    <mergeCell ref="J52:T52"/>
    <mergeCell ref="I53:T53"/>
    <mergeCell ref="I8:L8"/>
    <mergeCell ref="R51:S51"/>
    <mergeCell ref="M8:R8"/>
    <mergeCell ref="S8:T8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66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E195"/>
  <sheetViews>
    <sheetView topLeftCell="G6" zoomScale="96" zoomScaleNormal="96" zoomScaleSheetLayoutView="100" workbookViewId="0">
      <selection activeCell="Y10" sqref="Y10:AH45"/>
    </sheetView>
  </sheetViews>
  <sheetFormatPr defaultRowHeight="12.75"/>
  <cols>
    <col min="1" max="1" width="5.5703125" style="292" customWidth="1"/>
    <col min="2" max="2" width="15" style="292" customWidth="1"/>
    <col min="3" max="3" width="10.28515625" style="292" customWidth="1"/>
    <col min="4" max="4" width="8.42578125" style="292" customWidth="1"/>
    <col min="5" max="6" width="9.85546875" style="292" customWidth="1"/>
    <col min="7" max="7" width="10.85546875" style="292" customWidth="1"/>
    <col min="8" max="8" width="12.85546875" style="292" customWidth="1"/>
    <col min="9" max="10" width="8.7109375" style="278" customWidth="1"/>
    <col min="11" max="11" width="8.5703125" style="278" customWidth="1"/>
    <col min="12" max="14" width="8.140625" style="278" customWidth="1"/>
    <col min="15" max="15" width="8.42578125" style="278" customWidth="1"/>
    <col min="16" max="18" width="8.140625" style="278" customWidth="1"/>
    <col min="19" max="19" width="10.42578125" style="278" customWidth="1"/>
    <col min="20" max="21" width="12.5703125" style="278" customWidth="1"/>
    <col min="22" max="27" width="9.140625" style="421"/>
    <col min="28" max="28" width="10" style="421" bestFit="1" customWidth="1"/>
    <col min="29" max="31" width="9.140625" style="421"/>
    <col min="32" max="32" width="10" style="421" bestFit="1" customWidth="1"/>
    <col min="33" max="35" width="9.28515625" style="421" bestFit="1" customWidth="1"/>
    <col min="36" max="187" width="9.140625" style="421"/>
    <col min="188" max="16384" width="9.140625" style="278"/>
  </cols>
  <sheetData>
    <row r="1" spans="1:187" ht="12.75" customHeight="1">
      <c r="G1" s="847"/>
      <c r="H1" s="847"/>
      <c r="I1" s="847"/>
      <c r="J1" s="292"/>
      <c r="K1" s="292"/>
      <c r="L1" s="292"/>
      <c r="M1" s="292"/>
      <c r="N1" s="292"/>
      <c r="O1" s="292"/>
      <c r="P1" s="292"/>
      <c r="Q1" s="292"/>
      <c r="R1" s="292"/>
      <c r="S1" s="849" t="s">
        <v>541</v>
      </c>
      <c r="T1" s="849"/>
      <c r="U1" s="500"/>
    </row>
    <row r="2" spans="1:187" ht="15.75">
      <c r="A2" s="845" t="s">
        <v>0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497"/>
    </row>
    <row r="3" spans="1:187" ht="18">
      <c r="A3" s="846" t="s">
        <v>753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  <c r="R3" s="846"/>
      <c r="S3" s="846"/>
      <c r="T3" s="846"/>
      <c r="U3" s="498"/>
    </row>
    <row r="4" spans="1:187" ht="12.75" customHeight="1">
      <c r="A4" s="844" t="s">
        <v>762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496"/>
    </row>
    <row r="5" spans="1:187" s="279" customFormat="1" ht="7.5" customHeight="1">
      <c r="A5" s="844"/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496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  <c r="CT5" s="422"/>
      <c r="CU5" s="422"/>
      <c r="CV5" s="422"/>
      <c r="CW5" s="422"/>
      <c r="CX5" s="422"/>
      <c r="CY5" s="422"/>
      <c r="CZ5" s="422"/>
      <c r="DA5" s="422"/>
      <c r="DB5" s="422"/>
      <c r="DC5" s="422"/>
      <c r="DD5" s="422"/>
      <c r="DE5" s="422"/>
      <c r="DF5" s="422"/>
      <c r="DG5" s="422"/>
      <c r="DH5" s="422"/>
      <c r="DI5" s="422"/>
      <c r="DJ5" s="422"/>
      <c r="DK5" s="422"/>
      <c r="DL5" s="422"/>
      <c r="DM5" s="422"/>
      <c r="DN5" s="422"/>
      <c r="DO5" s="422"/>
      <c r="DP5" s="422"/>
      <c r="DQ5" s="422"/>
      <c r="DR5" s="422"/>
      <c r="DS5" s="422"/>
      <c r="DT5" s="422"/>
      <c r="DU5" s="422"/>
      <c r="DV5" s="422"/>
      <c r="DW5" s="422"/>
      <c r="DX5" s="422"/>
      <c r="DY5" s="422"/>
      <c r="DZ5" s="422"/>
      <c r="EA5" s="422"/>
      <c r="EB5" s="422"/>
      <c r="EC5" s="422"/>
      <c r="ED5" s="422"/>
      <c r="EE5" s="422"/>
      <c r="EF5" s="422"/>
      <c r="EG5" s="422"/>
      <c r="EH5" s="422"/>
      <c r="EI5" s="422"/>
      <c r="EJ5" s="422"/>
      <c r="EK5" s="422"/>
      <c r="EL5" s="422"/>
      <c r="EM5" s="422"/>
      <c r="EN5" s="422"/>
      <c r="EO5" s="422"/>
      <c r="EP5" s="422"/>
      <c r="EQ5" s="422"/>
      <c r="ER5" s="422"/>
      <c r="ES5" s="422"/>
      <c r="ET5" s="422"/>
      <c r="EU5" s="422"/>
      <c r="EV5" s="422"/>
      <c r="EW5" s="422"/>
      <c r="EX5" s="422"/>
      <c r="EY5" s="422"/>
      <c r="EZ5" s="422"/>
      <c r="FA5" s="422"/>
      <c r="FB5" s="422"/>
      <c r="FC5" s="422"/>
      <c r="FD5" s="422"/>
      <c r="FE5" s="422"/>
      <c r="FF5" s="422"/>
      <c r="FG5" s="422"/>
      <c r="FH5" s="422"/>
      <c r="FI5" s="422"/>
      <c r="FJ5" s="422"/>
      <c r="FK5" s="422"/>
      <c r="FL5" s="422"/>
      <c r="FM5" s="422"/>
      <c r="FN5" s="422"/>
      <c r="FO5" s="422"/>
      <c r="FP5" s="422"/>
      <c r="FQ5" s="422"/>
      <c r="FR5" s="422"/>
      <c r="FS5" s="422"/>
      <c r="FT5" s="422"/>
      <c r="FU5" s="422"/>
      <c r="FV5" s="422"/>
      <c r="FW5" s="422"/>
      <c r="FX5" s="422"/>
      <c r="FY5" s="422"/>
      <c r="FZ5" s="422"/>
      <c r="GA5" s="422"/>
      <c r="GB5" s="422"/>
      <c r="GC5" s="422"/>
      <c r="GD5" s="422"/>
      <c r="GE5" s="422"/>
    </row>
    <row r="6" spans="1:187">
      <c r="A6" s="848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499"/>
    </row>
    <row r="7" spans="1:187">
      <c r="A7" s="839" t="s">
        <v>165</v>
      </c>
      <c r="B7" s="839"/>
      <c r="H7" s="328"/>
      <c r="I7" s="292"/>
      <c r="J7" s="292"/>
      <c r="K7" s="292"/>
      <c r="L7" s="835"/>
      <c r="M7" s="835"/>
      <c r="N7" s="835"/>
      <c r="O7" s="835"/>
      <c r="P7" s="835"/>
      <c r="Q7" s="835"/>
      <c r="R7" s="835"/>
      <c r="S7" s="835"/>
      <c r="T7" s="835"/>
      <c r="U7" s="494"/>
    </row>
    <row r="8" spans="1:187" ht="52.5" customHeight="1">
      <c r="A8" s="778" t="s">
        <v>2</v>
      </c>
      <c r="B8" s="778" t="s">
        <v>3</v>
      </c>
      <c r="C8" s="836" t="s">
        <v>493</v>
      </c>
      <c r="D8" s="837"/>
      <c r="E8" s="837"/>
      <c r="F8" s="837"/>
      <c r="G8" s="838"/>
      <c r="H8" s="840" t="s">
        <v>87</v>
      </c>
      <c r="I8" s="836" t="s">
        <v>88</v>
      </c>
      <c r="J8" s="837"/>
      <c r="K8" s="837"/>
      <c r="L8" s="838"/>
      <c r="M8" s="778" t="s">
        <v>657</v>
      </c>
      <c r="N8" s="778"/>
      <c r="O8" s="778"/>
      <c r="P8" s="778"/>
      <c r="Q8" s="778"/>
      <c r="R8" s="778"/>
      <c r="S8" s="843" t="s">
        <v>714</v>
      </c>
      <c r="T8" s="843"/>
      <c r="U8" s="511"/>
    </row>
    <row r="9" spans="1:187" ht="44.45" customHeight="1">
      <c r="A9" s="778"/>
      <c r="B9" s="778"/>
      <c r="C9" s="329" t="s">
        <v>5</v>
      </c>
      <c r="D9" s="329" t="s">
        <v>6</v>
      </c>
      <c r="E9" s="329" t="s">
        <v>361</v>
      </c>
      <c r="F9" s="330" t="s">
        <v>104</v>
      </c>
      <c r="G9" s="330" t="s">
        <v>230</v>
      </c>
      <c r="H9" s="841"/>
      <c r="I9" s="347" t="s">
        <v>93</v>
      </c>
      <c r="J9" s="347" t="s">
        <v>22</v>
      </c>
      <c r="K9" s="347" t="s">
        <v>44</v>
      </c>
      <c r="L9" s="347" t="s">
        <v>693</v>
      </c>
      <c r="M9" s="353" t="s">
        <v>19</v>
      </c>
      <c r="N9" s="353" t="s">
        <v>658</v>
      </c>
      <c r="O9" s="353" t="s">
        <v>659</v>
      </c>
      <c r="P9" s="353" t="s">
        <v>660</v>
      </c>
      <c r="Q9" s="353" t="s">
        <v>661</v>
      </c>
      <c r="R9" s="353" t="s">
        <v>662</v>
      </c>
      <c r="S9" s="366" t="s">
        <v>720</v>
      </c>
      <c r="T9" s="492" t="s">
        <v>718</v>
      </c>
      <c r="U9" s="512"/>
    </row>
    <row r="10" spans="1:187" s="362" customFormat="1">
      <c r="A10" s="360">
        <v>1</v>
      </c>
      <c r="B10" s="360">
        <v>2</v>
      </c>
      <c r="C10" s="360">
        <v>3</v>
      </c>
      <c r="D10" s="360">
        <v>4</v>
      </c>
      <c r="E10" s="360">
        <v>5</v>
      </c>
      <c r="F10" s="360">
        <v>6</v>
      </c>
      <c r="G10" s="360">
        <v>7</v>
      </c>
      <c r="H10" s="360">
        <v>8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  <c r="Q10" s="360">
        <v>17</v>
      </c>
      <c r="R10" s="360">
        <v>18</v>
      </c>
      <c r="S10" s="360">
        <v>19</v>
      </c>
      <c r="T10" s="360">
        <v>20</v>
      </c>
      <c r="U10" s="513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  <c r="DQ10" s="424"/>
      <c r="DR10" s="424"/>
      <c r="DS10" s="424"/>
      <c r="DT10" s="424"/>
      <c r="DU10" s="424"/>
      <c r="DV10" s="424"/>
      <c r="DW10" s="424"/>
      <c r="DX10" s="424"/>
      <c r="DY10" s="424"/>
      <c r="DZ10" s="424"/>
      <c r="EA10" s="424"/>
      <c r="EB10" s="424"/>
      <c r="EC10" s="424"/>
      <c r="ED10" s="424"/>
      <c r="EE10" s="424"/>
      <c r="EF10" s="424"/>
      <c r="EG10" s="424"/>
      <c r="EH10" s="424"/>
      <c r="EI10" s="424"/>
      <c r="EJ10" s="424"/>
      <c r="EK10" s="424"/>
      <c r="EL10" s="424"/>
      <c r="EM10" s="424"/>
      <c r="EN10" s="424"/>
      <c r="EO10" s="424"/>
      <c r="EP10" s="424"/>
      <c r="EQ10" s="424"/>
      <c r="ER10" s="424"/>
      <c r="ES10" s="424"/>
      <c r="ET10" s="424"/>
      <c r="EU10" s="424"/>
      <c r="EV10" s="424"/>
      <c r="EW10" s="424"/>
      <c r="EX10" s="424"/>
      <c r="EY10" s="424"/>
      <c r="EZ10" s="424"/>
      <c r="FA10" s="424"/>
      <c r="FB10" s="424"/>
      <c r="FC10" s="424"/>
      <c r="FD10" s="424"/>
      <c r="FE10" s="424"/>
      <c r="FF10" s="424"/>
      <c r="FG10" s="424"/>
      <c r="FH10" s="424"/>
      <c r="FI10" s="424"/>
      <c r="FJ10" s="424"/>
      <c r="FK10" s="424"/>
      <c r="FL10" s="424"/>
      <c r="FM10" s="424"/>
      <c r="FN10" s="424"/>
      <c r="FO10" s="424"/>
      <c r="FP10" s="424"/>
      <c r="FQ10" s="424"/>
      <c r="FR10" s="424"/>
      <c r="FS10" s="424"/>
      <c r="FT10" s="424"/>
      <c r="FU10" s="424"/>
      <c r="FV10" s="424"/>
      <c r="FW10" s="424"/>
      <c r="FX10" s="424"/>
      <c r="FY10" s="424"/>
      <c r="FZ10" s="424"/>
      <c r="GA10" s="424"/>
      <c r="GB10" s="424"/>
      <c r="GC10" s="424"/>
      <c r="GD10" s="424"/>
      <c r="GE10" s="424"/>
    </row>
    <row r="11" spans="1:187" ht="14.25">
      <c r="A11" s="296">
        <v>1</v>
      </c>
      <c r="B11" s="406" t="s">
        <v>905</v>
      </c>
      <c r="C11" s="296">
        <v>62601</v>
      </c>
      <c r="D11" s="296">
        <v>0</v>
      </c>
      <c r="E11" s="296">
        <v>0</v>
      </c>
      <c r="F11" s="296">
        <v>410</v>
      </c>
      <c r="G11" s="296">
        <f>C11+D11+E11+F11</f>
        <v>63011</v>
      </c>
      <c r="H11" s="507">
        <v>236</v>
      </c>
      <c r="I11" s="508">
        <v>2230.5893999999998</v>
      </c>
      <c r="J11" s="508">
        <v>743.52979999999991</v>
      </c>
      <c r="K11" s="508">
        <v>1487.0596</v>
      </c>
      <c r="L11" s="508">
        <v>0</v>
      </c>
      <c r="M11" s="508">
        <v>0</v>
      </c>
      <c r="N11" s="508">
        <v>0</v>
      </c>
      <c r="O11" s="508">
        <v>0</v>
      </c>
      <c r="P11" s="508">
        <v>0</v>
      </c>
      <c r="Q11" s="508">
        <v>0</v>
      </c>
      <c r="R11" s="508">
        <v>0</v>
      </c>
      <c r="S11" s="296">
        <v>150</v>
      </c>
      <c r="T11" s="508">
        <v>33.458841</v>
      </c>
      <c r="U11" s="299"/>
      <c r="AB11" s="514"/>
      <c r="AF11" s="459"/>
      <c r="AG11" s="459"/>
      <c r="AH11" s="459"/>
      <c r="AI11" s="459"/>
    </row>
    <row r="12" spans="1:187" ht="14.25">
      <c r="A12" s="296">
        <v>2</v>
      </c>
      <c r="B12" s="406" t="s">
        <v>906</v>
      </c>
      <c r="C12" s="296">
        <v>63054</v>
      </c>
      <c r="D12" s="296">
        <v>0</v>
      </c>
      <c r="E12" s="296">
        <v>0</v>
      </c>
      <c r="F12" s="296">
        <v>100</v>
      </c>
      <c r="G12" s="296">
        <f t="shared" ref="G12:G43" si="0">C12+D12+E12+F12</f>
        <v>63154</v>
      </c>
      <c r="H12" s="507">
        <v>236</v>
      </c>
      <c r="I12" s="508">
        <v>2235.6516000000001</v>
      </c>
      <c r="J12" s="508">
        <v>745.21720000000005</v>
      </c>
      <c r="K12" s="508">
        <v>1490.4344000000001</v>
      </c>
      <c r="L12" s="508">
        <v>0</v>
      </c>
      <c r="M12" s="508">
        <v>0</v>
      </c>
      <c r="N12" s="508">
        <v>0</v>
      </c>
      <c r="O12" s="508">
        <v>0</v>
      </c>
      <c r="P12" s="508">
        <v>0</v>
      </c>
      <c r="Q12" s="508">
        <v>0</v>
      </c>
      <c r="R12" s="508">
        <v>0</v>
      </c>
      <c r="S12" s="296">
        <v>150</v>
      </c>
      <c r="T12" s="508">
        <v>33.534774000000006</v>
      </c>
      <c r="U12" s="299"/>
      <c r="AB12" s="514"/>
      <c r="AF12" s="459"/>
      <c r="AG12" s="459"/>
      <c r="AH12" s="459"/>
      <c r="AI12" s="459"/>
    </row>
    <row r="13" spans="1:187" ht="14.25">
      <c r="A13" s="296">
        <v>3</v>
      </c>
      <c r="B13" s="406" t="s">
        <v>907</v>
      </c>
      <c r="C13" s="296">
        <v>64463</v>
      </c>
      <c r="D13" s="296">
        <v>0</v>
      </c>
      <c r="E13" s="296">
        <v>1108</v>
      </c>
      <c r="F13" s="296">
        <v>186</v>
      </c>
      <c r="G13" s="296">
        <f t="shared" si="0"/>
        <v>65757</v>
      </c>
      <c r="H13" s="507">
        <v>236</v>
      </c>
      <c r="I13" s="508">
        <v>2327.7977999999998</v>
      </c>
      <c r="J13" s="508">
        <v>775.93259999999998</v>
      </c>
      <c r="K13" s="508">
        <v>1551.8651999999997</v>
      </c>
      <c r="L13" s="508">
        <v>0</v>
      </c>
      <c r="M13" s="508">
        <v>0</v>
      </c>
      <c r="N13" s="508">
        <v>0</v>
      </c>
      <c r="O13" s="508">
        <v>0</v>
      </c>
      <c r="P13" s="508">
        <v>0</v>
      </c>
      <c r="Q13" s="508">
        <v>0</v>
      </c>
      <c r="R13" s="508">
        <v>0</v>
      </c>
      <c r="S13" s="296">
        <v>150</v>
      </c>
      <c r="T13" s="508">
        <v>34.916967</v>
      </c>
      <c r="U13" s="299"/>
      <c r="AB13" s="514"/>
      <c r="AF13" s="459"/>
      <c r="AG13" s="459"/>
      <c r="AH13" s="459"/>
      <c r="AI13" s="459"/>
    </row>
    <row r="14" spans="1:187" ht="14.25">
      <c r="A14" s="296">
        <v>4</v>
      </c>
      <c r="B14" s="406" t="s">
        <v>908</v>
      </c>
      <c r="C14" s="296">
        <v>37237</v>
      </c>
      <c r="D14" s="296">
        <v>0</v>
      </c>
      <c r="E14" s="296">
        <v>0</v>
      </c>
      <c r="F14" s="296">
        <v>793</v>
      </c>
      <c r="G14" s="296">
        <f t="shared" si="0"/>
        <v>38030</v>
      </c>
      <c r="H14" s="507">
        <v>236</v>
      </c>
      <c r="I14" s="508">
        <v>1346.2619999999999</v>
      </c>
      <c r="J14" s="508">
        <v>448.75399999999996</v>
      </c>
      <c r="K14" s="508">
        <v>897.50800000000004</v>
      </c>
      <c r="L14" s="508">
        <v>0</v>
      </c>
      <c r="M14" s="508">
        <v>0</v>
      </c>
      <c r="N14" s="508">
        <v>0</v>
      </c>
      <c r="O14" s="508">
        <v>0</v>
      </c>
      <c r="P14" s="508">
        <v>0</v>
      </c>
      <c r="Q14" s="508">
        <v>0</v>
      </c>
      <c r="R14" s="508">
        <v>0</v>
      </c>
      <c r="S14" s="296">
        <v>150</v>
      </c>
      <c r="T14" s="508">
        <v>20.193930000000002</v>
      </c>
      <c r="U14" s="299"/>
      <c r="AB14" s="514"/>
      <c r="AF14" s="459"/>
      <c r="AG14" s="459"/>
      <c r="AH14" s="459"/>
      <c r="AI14" s="459"/>
    </row>
    <row r="15" spans="1:187" ht="14.25">
      <c r="A15" s="296">
        <v>5</v>
      </c>
      <c r="B15" s="406" t="s">
        <v>909</v>
      </c>
      <c r="C15" s="296">
        <v>118800</v>
      </c>
      <c r="D15" s="296">
        <v>0</v>
      </c>
      <c r="E15" s="296">
        <v>0</v>
      </c>
      <c r="F15" s="296">
        <v>1494</v>
      </c>
      <c r="G15" s="296">
        <f t="shared" si="0"/>
        <v>120294</v>
      </c>
      <c r="H15" s="507">
        <v>236</v>
      </c>
      <c r="I15" s="508">
        <v>4258.4075999999995</v>
      </c>
      <c r="J15" s="508">
        <v>1419.4691999999998</v>
      </c>
      <c r="K15" s="508">
        <v>2838.9384</v>
      </c>
      <c r="L15" s="508">
        <v>0</v>
      </c>
      <c r="M15" s="508">
        <v>0</v>
      </c>
      <c r="N15" s="508">
        <v>0</v>
      </c>
      <c r="O15" s="508">
        <v>0</v>
      </c>
      <c r="P15" s="508">
        <v>0</v>
      </c>
      <c r="Q15" s="508">
        <v>0</v>
      </c>
      <c r="R15" s="508">
        <v>0</v>
      </c>
      <c r="S15" s="296">
        <v>150</v>
      </c>
      <c r="T15" s="508">
        <v>63.876113999999994</v>
      </c>
      <c r="U15" s="299"/>
      <c r="AB15" s="514"/>
      <c r="AF15" s="459"/>
      <c r="AG15" s="459"/>
      <c r="AH15" s="459"/>
      <c r="AI15" s="459"/>
    </row>
    <row r="16" spans="1:187" ht="14.25">
      <c r="A16" s="296">
        <v>6</v>
      </c>
      <c r="B16" s="406" t="s">
        <v>910</v>
      </c>
      <c r="C16" s="296">
        <v>52386</v>
      </c>
      <c r="D16" s="296">
        <v>0</v>
      </c>
      <c r="E16" s="296">
        <v>0</v>
      </c>
      <c r="F16" s="296">
        <v>131</v>
      </c>
      <c r="G16" s="296">
        <f t="shared" si="0"/>
        <v>52517</v>
      </c>
      <c r="H16" s="507">
        <v>236</v>
      </c>
      <c r="I16" s="508">
        <v>1859.1017999999999</v>
      </c>
      <c r="J16" s="508">
        <v>619.70060000000001</v>
      </c>
      <c r="K16" s="508">
        <v>1239.4011999999998</v>
      </c>
      <c r="L16" s="508">
        <v>0</v>
      </c>
      <c r="M16" s="508">
        <v>0</v>
      </c>
      <c r="N16" s="508">
        <v>0</v>
      </c>
      <c r="O16" s="508">
        <v>0</v>
      </c>
      <c r="P16" s="508">
        <v>0</v>
      </c>
      <c r="Q16" s="508">
        <v>0</v>
      </c>
      <c r="R16" s="508">
        <v>0</v>
      </c>
      <c r="S16" s="296">
        <v>150</v>
      </c>
      <c r="T16" s="508">
        <v>27.886526999999997</v>
      </c>
      <c r="U16" s="299"/>
      <c r="AB16" s="514"/>
      <c r="AF16" s="459"/>
      <c r="AG16" s="459"/>
      <c r="AH16" s="459"/>
      <c r="AI16" s="459"/>
    </row>
    <row r="17" spans="1:35" ht="14.25">
      <c r="A17" s="296">
        <v>7</v>
      </c>
      <c r="B17" s="406" t="s">
        <v>911</v>
      </c>
      <c r="C17" s="296">
        <v>76044</v>
      </c>
      <c r="D17" s="296">
        <v>0</v>
      </c>
      <c r="E17" s="296">
        <v>0</v>
      </c>
      <c r="F17" s="296">
        <v>494</v>
      </c>
      <c r="G17" s="296">
        <f t="shared" si="0"/>
        <v>76538</v>
      </c>
      <c r="H17" s="507">
        <v>236</v>
      </c>
      <c r="I17" s="508">
        <v>2709.4452000000001</v>
      </c>
      <c r="J17" s="508">
        <v>903.14840000000004</v>
      </c>
      <c r="K17" s="508">
        <v>1806.2968000000001</v>
      </c>
      <c r="L17" s="508">
        <v>0</v>
      </c>
      <c r="M17" s="508">
        <v>0</v>
      </c>
      <c r="N17" s="508">
        <v>0</v>
      </c>
      <c r="O17" s="508">
        <v>0</v>
      </c>
      <c r="P17" s="508">
        <v>0</v>
      </c>
      <c r="Q17" s="508">
        <v>0</v>
      </c>
      <c r="R17" s="508">
        <v>0</v>
      </c>
      <c r="S17" s="296">
        <v>150</v>
      </c>
      <c r="T17" s="508">
        <v>40.641678000000006</v>
      </c>
      <c r="U17" s="299"/>
      <c r="AB17" s="514"/>
      <c r="AF17" s="459"/>
      <c r="AG17" s="459"/>
      <c r="AH17" s="459"/>
      <c r="AI17" s="459"/>
    </row>
    <row r="18" spans="1:35" ht="14.25">
      <c r="A18" s="296">
        <v>8</v>
      </c>
      <c r="B18" s="406" t="s">
        <v>912</v>
      </c>
      <c r="C18" s="296">
        <v>41120</v>
      </c>
      <c r="D18" s="296">
        <v>0</v>
      </c>
      <c r="E18" s="296">
        <v>0</v>
      </c>
      <c r="F18" s="296">
        <v>190</v>
      </c>
      <c r="G18" s="296">
        <f t="shared" si="0"/>
        <v>41310</v>
      </c>
      <c r="H18" s="507">
        <v>236</v>
      </c>
      <c r="I18" s="508">
        <v>1462.374</v>
      </c>
      <c r="J18" s="508">
        <v>487.45800000000003</v>
      </c>
      <c r="K18" s="508">
        <v>974.91599999999994</v>
      </c>
      <c r="L18" s="508">
        <v>0</v>
      </c>
      <c r="M18" s="508">
        <v>0</v>
      </c>
      <c r="N18" s="508">
        <v>0</v>
      </c>
      <c r="O18" s="508">
        <v>0</v>
      </c>
      <c r="P18" s="508">
        <v>0</v>
      </c>
      <c r="Q18" s="508">
        <v>0</v>
      </c>
      <c r="R18" s="508">
        <v>0</v>
      </c>
      <c r="S18" s="296">
        <v>150</v>
      </c>
      <c r="T18" s="508">
        <v>21.93561</v>
      </c>
      <c r="U18" s="299"/>
      <c r="AB18" s="514"/>
      <c r="AF18" s="459"/>
      <c r="AG18" s="459"/>
      <c r="AH18" s="459"/>
      <c r="AI18" s="459"/>
    </row>
    <row r="19" spans="1:35" ht="14.25">
      <c r="A19" s="296">
        <v>9</v>
      </c>
      <c r="B19" s="406" t="s">
        <v>913</v>
      </c>
      <c r="C19" s="296">
        <v>35446</v>
      </c>
      <c r="D19" s="296">
        <v>0</v>
      </c>
      <c r="E19" s="296">
        <v>0</v>
      </c>
      <c r="F19" s="296">
        <v>169</v>
      </c>
      <c r="G19" s="296">
        <f t="shared" si="0"/>
        <v>35615</v>
      </c>
      <c r="H19" s="507">
        <v>236</v>
      </c>
      <c r="I19" s="508">
        <v>1260.771</v>
      </c>
      <c r="J19" s="508">
        <v>420.25700000000001</v>
      </c>
      <c r="K19" s="508">
        <v>840.5139999999999</v>
      </c>
      <c r="L19" s="508">
        <v>0</v>
      </c>
      <c r="M19" s="508">
        <v>0</v>
      </c>
      <c r="N19" s="508">
        <v>0</v>
      </c>
      <c r="O19" s="508">
        <v>0</v>
      </c>
      <c r="P19" s="508">
        <v>0</v>
      </c>
      <c r="Q19" s="508">
        <v>0</v>
      </c>
      <c r="R19" s="508">
        <v>0</v>
      </c>
      <c r="S19" s="296">
        <v>150</v>
      </c>
      <c r="T19" s="508">
        <v>18.911565</v>
      </c>
      <c r="U19" s="299"/>
      <c r="AB19" s="514"/>
      <c r="AF19" s="459"/>
      <c r="AG19" s="459"/>
      <c r="AH19" s="459"/>
      <c r="AI19" s="459"/>
    </row>
    <row r="20" spans="1:35" ht="14.25">
      <c r="A20" s="296">
        <v>10</v>
      </c>
      <c r="B20" s="406" t="s">
        <v>914</v>
      </c>
      <c r="C20" s="296">
        <v>41804</v>
      </c>
      <c r="D20" s="296">
        <v>0</v>
      </c>
      <c r="E20" s="296">
        <v>0</v>
      </c>
      <c r="F20" s="296">
        <v>406</v>
      </c>
      <c r="G20" s="296">
        <f t="shared" si="0"/>
        <v>42210</v>
      </c>
      <c r="H20" s="507">
        <v>236</v>
      </c>
      <c r="I20" s="508">
        <v>1494.2339999999999</v>
      </c>
      <c r="J20" s="508">
        <v>498.07799999999997</v>
      </c>
      <c r="K20" s="508">
        <v>996.15599999999995</v>
      </c>
      <c r="L20" s="508">
        <v>0</v>
      </c>
      <c r="M20" s="508">
        <v>0</v>
      </c>
      <c r="N20" s="508">
        <v>0</v>
      </c>
      <c r="O20" s="508">
        <v>0</v>
      </c>
      <c r="P20" s="508">
        <v>0</v>
      </c>
      <c r="Q20" s="508">
        <v>0</v>
      </c>
      <c r="R20" s="508">
        <v>0</v>
      </c>
      <c r="S20" s="296">
        <v>150</v>
      </c>
      <c r="T20" s="508">
        <v>22.413509999999999</v>
      </c>
      <c r="U20" s="299"/>
      <c r="AB20" s="514"/>
      <c r="AF20" s="459"/>
      <c r="AG20" s="459"/>
      <c r="AH20" s="459"/>
      <c r="AI20" s="459"/>
    </row>
    <row r="21" spans="1:35" ht="14.25">
      <c r="A21" s="296">
        <v>11</v>
      </c>
      <c r="B21" s="406" t="s">
        <v>915</v>
      </c>
      <c r="C21" s="296">
        <v>50448</v>
      </c>
      <c r="D21" s="296">
        <v>0</v>
      </c>
      <c r="E21" s="296">
        <v>0</v>
      </c>
      <c r="F21" s="296">
        <v>234</v>
      </c>
      <c r="G21" s="296">
        <f t="shared" si="0"/>
        <v>50682</v>
      </c>
      <c r="H21" s="507">
        <v>236</v>
      </c>
      <c r="I21" s="508">
        <v>1794.1428000000001</v>
      </c>
      <c r="J21" s="508">
        <v>598.04759999999999</v>
      </c>
      <c r="K21" s="508">
        <v>1196.0952000000002</v>
      </c>
      <c r="L21" s="508">
        <v>0</v>
      </c>
      <c r="M21" s="508">
        <v>0</v>
      </c>
      <c r="N21" s="508">
        <v>0</v>
      </c>
      <c r="O21" s="508">
        <v>0</v>
      </c>
      <c r="P21" s="508">
        <v>0</v>
      </c>
      <c r="Q21" s="508">
        <v>0</v>
      </c>
      <c r="R21" s="508">
        <v>0</v>
      </c>
      <c r="S21" s="296">
        <v>150</v>
      </c>
      <c r="T21" s="508">
        <v>26.912142000000003</v>
      </c>
      <c r="U21" s="299"/>
      <c r="AB21" s="514"/>
      <c r="AF21" s="459"/>
      <c r="AG21" s="459"/>
      <c r="AH21" s="459"/>
      <c r="AI21" s="459"/>
    </row>
    <row r="22" spans="1:35" ht="14.25">
      <c r="A22" s="296">
        <v>12</v>
      </c>
      <c r="B22" s="406" t="s">
        <v>916</v>
      </c>
      <c r="C22" s="296">
        <v>37685</v>
      </c>
      <c r="D22" s="296">
        <v>0</v>
      </c>
      <c r="E22" s="296">
        <v>0</v>
      </c>
      <c r="F22" s="296">
        <v>42</v>
      </c>
      <c r="G22" s="296">
        <f t="shared" si="0"/>
        <v>37727</v>
      </c>
      <c r="H22" s="507">
        <v>236</v>
      </c>
      <c r="I22" s="508">
        <v>1335.5358000000001</v>
      </c>
      <c r="J22" s="508">
        <v>445.17860000000002</v>
      </c>
      <c r="K22" s="508">
        <v>890.35720000000015</v>
      </c>
      <c r="L22" s="508">
        <v>0</v>
      </c>
      <c r="M22" s="508">
        <v>0</v>
      </c>
      <c r="N22" s="508">
        <v>0</v>
      </c>
      <c r="O22" s="508">
        <v>0</v>
      </c>
      <c r="P22" s="508">
        <v>0</v>
      </c>
      <c r="Q22" s="508">
        <v>0</v>
      </c>
      <c r="R22" s="508">
        <v>0</v>
      </c>
      <c r="S22" s="296">
        <v>150</v>
      </c>
      <c r="T22" s="508">
        <v>20.033037</v>
      </c>
      <c r="U22" s="299"/>
      <c r="AB22" s="514"/>
      <c r="AF22" s="459"/>
      <c r="AG22" s="459"/>
      <c r="AH22" s="459"/>
      <c r="AI22" s="459"/>
    </row>
    <row r="23" spans="1:35" ht="14.25">
      <c r="A23" s="296">
        <v>13</v>
      </c>
      <c r="B23" s="406" t="s">
        <v>917</v>
      </c>
      <c r="C23" s="296">
        <v>28690</v>
      </c>
      <c r="D23" s="296">
        <v>0</v>
      </c>
      <c r="E23" s="296">
        <v>0</v>
      </c>
      <c r="F23" s="296">
        <v>83</v>
      </c>
      <c r="G23" s="296">
        <f t="shared" si="0"/>
        <v>28773</v>
      </c>
      <c r="H23" s="507">
        <v>236</v>
      </c>
      <c r="I23" s="508">
        <v>1018.5642</v>
      </c>
      <c r="J23" s="508">
        <v>339.52140000000003</v>
      </c>
      <c r="K23" s="508">
        <v>679.04279999999994</v>
      </c>
      <c r="L23" s="508">
        <v>0</v>
      </c>
      <c r="M23" s="508">
        <v>0</v>
      </c>
      <c r="N23" s="508">
        <v>0</v>
      </c>
      <c r="O23" s="508">
        <v>0</v>
      </c>
      <c r="P23" s="508">
        <v>0</v>
      </c>
      <c r="Q23" s="508">
        <v>0</v>
      </c>
      <c r="R23" s="508">
        <v>0</v>
      </c>
      <c r="S23" s="296">
        <v>150</v>
      </c>
      <c r="T23" s="508">
        <v>15.278463</v>
      </c>
      <c r="U23" s="299"/>
      <c r="AB23" s="514"/>
      <c r="AF23" s="459"/>
      <c r="AG23" s="459"/>
      <c r="AH23" s="459"/>
      <c r="AI23" s="459"/>
    </row>
    <row r="24" spans="1:35" ht="14.25">
      <c r="A24" s="296">
        <v>14</v>
      </c>
      <c r="B24" s="406" t="s">
        <v>918</v>
      </c>
      <c r="C24" s="296">
        <v>48547</v>
      </c>
      <c r="D24" s="296">
        <v>0</v>
      </c>
      <c r="E24" s="296">
        <v>0</v>
      </c>
      <c r="F24" s="296">
        <v>48</v>
      </c>
      <c r="G24" s="296">
        <f t="shared" si="0"/>
        <v>48595</v>
      </c>
      <c r="H24" s="507">
        <v>236</v>
      </c>
      <c r="I24" s="508">
        <v>1720.2629999999999</v>
      </c>
      <c r="J24" s="508">
        <v>573.42099999999994</v>
      </c>
      <c r="K24" s="508">
        <v>1146.8420000000001</v>
      </c>
      <c r="L24" s="508">
        <v>0</v>
      </c>
      <c r="M24" s="508">
        <v>0</v>
      </c>
      <c r="N24" s="508">
        <v>0</v>
      </c>
      <c r="O24" s="508">
        <v>0</v>
      </c>
      <c r="P24" s="508">
        <v>0</v>
      </c>
      <c r="Q24" s="508">
        <v>0</v>
      </c>
      <c r="R24" s="508">
        <v>0</v>
      </c>
      <c r="S24" s="296">
        <v>150</v>
      </c>
      <c r="T24" s="508">
        <v>25.803944999999999</v>
      </c>
      <c r="U24" s="299"/>
      <c r="AB24" s="514"/>
      <c r="AF24" s="459"/>
      <c r="AG24" s="459"/>
      <c r="AH24" s="459"/>
      <c r="AI24" s="459"/>
    </row>
    <row r="25" spans="1:35" ht="14.25">
      <c r="A25" s="296">
        <v>15</v>
      </c>
      <c r="B25" s="406" t="s">
        <v>919</v>
      </c>
      <c r="C25" s="296">
        <v>36808</v>
      </c>
      <c r="D25" s="296">
        <v>0</v>
      </c>
      <c r="E25" s="296">
        <v>0</v>
      </c>
      <c r="F25" s="296">
        <v>0</v>
      </c>
      <c r="G25" s="296">
        <f t="shared" si="0"/>
        <v>36808</v>
      </c>
      <c r="H25" s="507">
        <v>236</v>
      </c>
      <c r="I25" s="508">
        <v>1303.0032000000001</v>
      </c>
      <c r="J25" s="508">
        <v>434.33440000000002</v>
      </c>
      <c r="K25" s="508">
        <v>868.66880000000015</v>
      </c>
      <c r="L25" s="508">
        <v>0</v>
      </c>
      <c r="M25" s="508">
        <v>0</v>
      </c>
      <c r="N25" s="508">
        <v>0</v>
      </c>
      <c r="O25" s="508">
        <v>0</v>
      </c>
      <c r="P25" s="508">
        <v>0</v>
      </c>
      <c r="Q25" s="508">
        <v>0</v>
      </c>
      <c r="R25" s="508">
        <v>0</v>
      </c>
      <c r="S25" s="296">
        <v>150</v>
      </c>
      <c r="T25" s="508">
        <v>19.545048000000001</v>
      </c>
      <c r="U25" s="299"/>
      <c r="AB25" s="514"/>
      <c r="AF25" s="459"/>
      <c r="AG25" s="459"/>
      <c r="AH25" s="459"/>
      <c r="AI25" s="459"/>
    </row>
    <row r="26" spans="1:35" ht="14.25">
      <c r="A26" s="296">
        <v>16</v>
      </c>
      <c r="B26" s="406" t="s">
        <v>920</v>
      </c>
      <c r="C26" s="296">
        <v>44899</v>
      </c>
      <c r="D26" s="296">
        <v>0</v>
      </c>
      <c r="E26" s="296">
        <v>0</v>
      </c>
      <c r="F26" s="296">
        <v>72</v>
      </c>
      <c r="G26" s="296">
        <f t="shared" si="0"/>
        <v>44971</v>
      </c>
      <c r="H26" s="507">
        <v>236</v>
      </c>
      <c r="I26" s="508">
        <v>1591.9734000000001</v>
      </c>
      <c r="J26" s="508">
        <v>530.65780000000007</v>
      </c>
      <c r="K26" s="508">
        <v>1061.3155999999999</v>
      </c>
      <c r="L26" s="508">
        <v>0</v>
      </c>
      <c r="M26" s="508">
        <v>0</v>
      </c>
      <c r="N26" s="508">
        <v>0</v>
      </c>
      <c r="O26" s="508">
        <v>0</v>
      </c>
      <c r="P26" s="508">
        <v>0</v>
      </c>
      <c r="Q26" s="508">
        <v>0</v>
      </c>
      <c r="R26" s="508">
        <v>0</v>
      </c>
      <c r="S26" s="296">
        <v>150</v>
      </c>
      <c r="T26" s="508">
        <v>23.879601000000001</v>
      </c>
      <c r="U26" s="299"/>
      <c r="AB26" s="514"/>
      <c r="AF26" s="459"/>
      <c r="AG26" s="459"/>
      <c r="AH26" s="459"/>
      <c r="AI26" s="459"/>
    </row>
    <row r="27" spans="1:35" ht="14.25">
      <c r="A27" s="296">
        <v>17</v>
      </c>
      <c r="B27" s="406" t="s">
        <v>921</v>
      </c>
      <c r="C27" s="296">
        <v>71076</v>
      </c>
      <c r="D27" s="296">
        <v>0</v>
      </c>
      <c r="E27" s="296">
        <v>0</v>
      </c>
      <c r="F27" s="296">
        <v>1414</v>
      </c>
      <c r="G27" s="296">
        <f t="shared" si="0"/>
        <v>72490</v>
      </c>
      <c r="H27" s="507">
        <v>236</v>
      </c>
      <c r="I27" s="508">
        <v>2566.1460000000002</v>
      </c>
      <c r="J27" s="508">
        <v>855.38200000000006</v>
      </c>
      <c r="K27" s="508">
        <v>1710.7640000000001</v>
      </c>
      <c r="L27" s="508">
        <v>0</v>
      </c>
      <c r="M27" s="508">
        <v>0</v>
      </c>
      <c r="N27" s="508">
        <v>0</v>
      </c>
      <c r="O27" s="508">
        <v>0</v>
      </c>
      <c r="P27" s="508">
        <v>0</v>
      </c>
      <c r="Q27" s="508">
        <v>0</v>
      </c>
      <c r="R27" s="508">
        <v>0</v>
      </c>
      <c r="S27" s="296">
        <v>150</v>
      </c>
      <c r="T27" s="508">
        <v>38.492190000000008</v>
      </c>
      <c r="U27" s="299"/>
      <c r="AB27" s="514"/>
      <c r="AF27" s="459"/>
      <c r="AG27" s="459"/>
      <c r="AH27" s="459"/>
      <c r="AI27" s="459"/>
    </row>
    <row r="28" spans="1:35" ht="14.25">
      <c r="A28" s="296">
        <v>18</v>
      </c>
      <c r="B28" s="406" t="s">
        <v>922</v>
      </c>
      <c r="C28" s="296">
        <v>23642</v>
      </c>
      <c r="D28" s="296">
        <v>0</v>
      </c>
      <c r="E28" s="296">
        <v>0</v>
      </c>
      <c r="F28" s="296">
        <v>276</v>
      </c>
      <c r="G28" s="296">
        <f t="shared" si="0"/>
        <v>23918</v>
      </c>
      <c r="H28" s="507">
        <v>236</v>
      </c>
      <c r="I28" s="508">
        <v>846.69719999999995</v>
      </c>
      <c r="J28" s="508">
        <v>282.23239999999998</v>
      </c>
      <c r="K28" s="508">
        <v>564.46479999999997</v>
      </c>
      <c r="L28" s="508">
        <v>0</v>
      </c>
      <c r="M28" s="508">
        <v>0</v>
      </c>
      <c r="N28" s="508">
        <v>0</v>
      </c>
      <c r="O28" s="508">
        <v>0</v>
      </c>
      <c r="P28" s="508">
        <v>0</v>
      </c>
      <c r="Q28" s="508">
        <v>0</v>
      </c>
      <c r="R28" s="508">
        <v>0</v>
      </c>
      <c r="S28" s="296">
        <v>150</v>
      </c>
      <c r="T28" s="508">
        <v>12.700457999999998</v>
      </c>
      <c r="U28" s="299"/>
      <c r="AB28" s="514"/>
      <c r="AF28" s="459"/>
      <c r="AG28" s="459"/>
      <c r="AH28" s="459"/>
      <c r="AI28" s="459"/>
    </row>
    <row r="29" spans="1:35" ht="14.25">
      <c r="A29" s="296">
        <v>19</v>
      </c>
      <c r="B29" s="406" t="s">
        <v>923</v>
      </c>
      <c r="C29" s="296">
        <v>53034</v>
      </c>
      <c r="D29" s="296">
        <v>0</v>
      </c>
      <c r="E29" s="296">
        <v>0</v>
      </c>
      <c r="F29" s="296">
        <v>77</v>
      </c>
      <c r="G29" s="296">
        <f t="shared" si="0"/>
        <v>53111</v>
      </c>
      <c r="H29" s="507">
        <v>236</v>
      </c>
      <c r="I29" s="508">
        <v>1880.1294</v>
      </c>
      <c r="J29" s="508">
        <v>626.70979999999997</v>
      </c>
      <c r="K29" s="508">
        <v>1253.4196000000002</v>
      </c>
      <c r="L29" s="508">
        <v>0</v>
      </c>
      <c r="M29" s="508">
        <v>0</v>
      </c>
      <c r="N29" s="508">
        <v>0</v>
      </c>
      <c r="O29" s="508">
        <v>0</v>
      </c>
      <c r="P29" s="508">
        <v>0</v>
      </c>
      <c r="Q29" s="508">
        <v>0</v>
      </c>
      <c r="R29" s="508">
        <v>0</v>
      </c>
      <c r="S29" s="296">
        <v>150</v>
      </c>
      <c r="T29" s="508">
        <v>28.201941000000001</v>
      </c>
      <c r="U29" s="299"/>
      <c r="AB29" s="514"/>
      <c r="AF29" s="459"/>
      <c r="AG29" s="459"/>
      <c r="AH29" s="459"/>
      <c r="AI29" s="459"/>
    </row>
    <row r="30" spans="1:35" ht="14.25">
      <c r="A30" s="296">
        <v>20</v>
      </c>
      <c r="B30" s="406" t="s">
        <v>924</v>
      </c>
      <c r="C30" s="296">
        <v>33668</v>
      </c>
      <c r="D30" s="296">
        <v>0</v>
      </c>
      <c r="E30" s="296">
        <v>66</v>
      </c>
      <c r="F30" s="296">
        <v>139</v>
      </c>
      <c r="G30" s="296">
        <f t="shared" si="0"/>
        <v>33873</v>
      </c>
      <c r="H30" s="507">
        <v>236</v>
      </c>
      <c r="I30" s="508">
        <v>1199.1042</v>
      </c>
      <c r="J30" s="508">
        <v>399.70139999999998</v>
      </c>
      <c r="K30" s="508">
        <v>799.40280000000007</v>
      </c>
      <c r="L30" s="508">
        <v>0</v>
      </c>
      <c r="M30" s="508">
        <v>0</v>
      </c>
      <c r="N30" s="508">
        <v>0</v>
      </c>
      <c r="O30" s="508">
        <v>0</v>
      </c>
      <c r="P30" s="508">
        <v>0</v>
      </c>
      <c r="Q30" s="508">
        <v>0</v>
      </c>
      <c r="R30" s="508">
        <v>0</v>
      </c>
      <c r="S30" s="296">
        <v>150</v>
      </c>
      <c r="T30" s="508">
        <v>17.986563</v>
      </c>
      <c r="U30" s="299"/>
      <c r="AB30" s="514"/>
      <c r="AF30" s="459"/>
      <c r="AG30" s="459"/>
      <c r="AH30" s="459"/>
      <c r="AI30" s="459"/>
    </row>
    <row r="31" spans="1:35" ht="14.25">
      <c r="A31" s="296">
        <v>21</v>
      </c>
      <c r="B31" s="406" t="s">
        <v>925</v>
      </c>
      <c r="C31" s="296">
        <v>37636</v>
      </c>
      <c r="D31" s="296">
        <v>0</v>
      </c>
      <c r="E31" s="296">
        <v>0</v>
      </c>
      <c r="F31" s="296">
        <v>155</v>
      </c>
      <c r="G31" s="296">
        <f t="shared" si="0"/>
        <v>37791</v>
      </c>
      <c r="H31" s="507">
        <v>236</v>
      </c>
      <c r="I31" s="508">
        <v>1337.8014000000001</v>
      </c>
      <c r="J31" s="508">
        <v>445.93380000000002</v>
      </c>
      <c r="K31" s="508">
        <v>891.86760000000004</v>
      </c>
      <c r="L31" s="508">
        <v>0</v>
      </c>
      <c r="M31" s="508">
        <v>0</v>
      </c>
      <c r="N31" s="508">
        <v>0</v>
      </c>
      <c r="O31" s="508">
        <v>0</v>
      </c>
      <c r="P31" s="508">
        <v>0</v>
      </c>
      <c r="Q31" s="508">
        <v>0</v>
      </c>
      <c r="R31" s="508">
        <v>0</v>
      </c>
      <c r="S31" s="296">
        <v>150</v>
      </c>
      <c r="T31" s="508">
        <v>20.067021</v>
      </c>
      <c r="U31" s="299"/>
      <c r="AB31" s="514"/>
      <c r="AF31" s="459"/>
      <c r="AG31" s="459"/>
      <c r="AH31" s="459"/>
      <c r="AI31" s="459"/>
    </row>
    <row r="32" spans="1:35" ht="14.25">
      <c r="A32" s="296">
        <v>22</v>
      </c>
      <c r="B32" s="406" t="s">
        <v>926</v>
      </c>
      <c r="C32" s="296">
        <v>57588</v>
      </c>
      <c r="D32" s="296">
        <v>0</v>
      </c>
      <c r="E32" s="296">
        <v>0</v>
      </c>
      <c r="F32" s="296">
        <v>611</v>
      </c>
      <c r="G32" s="296">
        <f t="shared" si="0"/>
        <v>58199</v>
      </c>
      <c r="H32" s="507">
        <v>236</v>
      </c>
      <c r="I32" s="508">
        <v>2060.2446</v>
      </c>
      <c r="J32" s="508">
        <v>686.7482</v>
      </c>
      <c r="K32" s="508">
        <v>1373.4964</v>
      </c>
      <c r="L32" s="508">
        <v>0</v>
      </c>
      <c r="M32" s="508">
        <v>0</v>
      </c>
      <c r="N32" s="508">
        <v>0</v>
      </c>
      <c r="O32" s="508">
        <v>0</v>
      </c>
      <c r="P32" s="508">
        <v>0</v>
      </c>
      <c r="Q32" s="508">
        <v>0</v>
      </c>
      <c r="R32" s="508">
        <v>0</v>
      </c>
      <c r="S32" s="296">
        <v>150</v>
      </c>
      <c r="T32" s="508">
        <v>30.903669000000001</v>
      </c>
      <c r="U32" s="299"/>
      <c r="AB32" s="514"/>
      <c r="AF32" s="459"/>
      <c r="AG32" s="459"/>
      <c r="AH32" s="459"/>
      <c r="AI32" s="459"/>
    </row>
    <row r="33" spans="1:35" ht="14.25">
      <c r="A33" s="296">
        <v>23</v>
      </c>
      <c r="B33" s="406" t="s">
        <v>927</v>
      </c>
      <c r="C33" s="296">
        <v>37407</v>
      </c>
      <c r="D33" s="296">
        <v>0</v>
      </c>
      <c r="E33" s="296">
        <v>0</v>
      </c>
      <c r="F33" s="296">
        <v>0</v>
      </c>
      <c r="G33" s="296">
        <f t="shared" si="0"/>
        <v>37407</v>
      </c>
      <c r="H33" s="507">
        <v>236</v>
      </c>
      <c r="I33" s="508">
        <v>1324.2077999999999</v>
      </c>
      <c r="J33" s="508">
        <v>441.40259999999995</v>
      </c>
      <c r="K33" s="508">
        <v>882.80520000000001</v>
      </c>
      <c r="L33" s="508">
        <v>0</v>
      </c>
      <c r="M33" s="508">
        <v>0</v>
      </c>
      <c r="N33" s="508">
        <v>0</v>
      </c>
      <c r="O33" s="508">
        <v>0</v>
      </c>
      <c r="P33" s="508">
        <v>0</v>
      </c>
      <c r="Q33" s="508">
        <v>0</v>
      </c>
      <c r="R33" s="508">
        <v>0</v>
      </c>
      <c r="S33" s="296">
        <v>150</v>
      </c>
      <c r="T33" s="508">
        <v>19.863116999999999</v>
      </c>
      <c r="U33" s="299"/>
      <c r="AB33" s="514"/>
      <c r="AF33" s="459"/>
      <c r="AG33" s="459"/>
      <c r="AH33" s="459"/>
      <c r="AI33" s="459"/>
    </row>
    <row r="34" spans="1:35" ht="14.25">
      <c r="A34" s="296">
        <v>24</v>
      </c>
      <c r="B34" s="406" t="s">
        <v>928</v>
      </c>
      <c r="C34" s="296">
        <v>30969</v>
      </c>
      <c r="D34" s="296">
        <v>0</v>
      </c>
      <c r="E34" s="296">
        <v>0</v>
      </c>
      <c r="F34" s="296">
        <v>444</v>
      </c>
      <c r="G34" s="296">
        <f t="shared" si="0"/>
        <v>31413</v>
      </c>
      <c r="H34" s="507">
        <v>236</v>
      </c>
      <c r="I34" s="508">
        <v>1112.0201999999999</v>
      </c>
      <c r="J34" s="508">
        <v>370.67339999999996</v>
      </c>
      <c r="K34" s="508">
        <v>741.34680000000003</v>
      </c>
      <c r="L34" s="508">
        <v>0</v>
      </c>
      <c r="M34" s="508">
        <v>0</v>
      </c>
      <c r="N34" s="508">
        <v>0</v>
      </c>
      <c r="O34" s="508">
        <v>0</v>
      </c>
      <c r="P34" s="508">
        <v>0</v>
      </c>
      <c r="Q34" s="508">
        <v>0</v>
      </c>
      <c r="R34" s="508">
        <v>0</v>
      </c>
      <c r="S34" s="296">
        <v>150</v>
      </c>
      <c r="T34" s="508">
        <v>16.680302999999999</v>
      </c>
      <c r="U34" s="299"/>
      <c r="AB34" s="514"/>
      <c r="AF34" s="459"/>
      <c r="AG34" s="459"/>
      <c r="AH34" s="459"/>
      <c r="AI34" s="459"/>
    </row>
    <row r="35" spans="1:35" ht="14.25">
      <c r="A35" s="296">
        <v>25</v>
      </c>
      <c r="B35" s="406" t="s">
        <v>929</v>
      </c>
      <c r="C35" s="296">
        <v>81594</v>
      </c>
      <c r="D35" s="296">
        <v>0</v>
      </c>
      <c r="E35" s="296">
        <v>0</v>
      </c>
      <c r="F35" s="296">
        <v>2514</v>
      </c>
      <c r="G35" s="296">
        <f t="shared" si="0"/>
        <v>84108</v>
      </c>
      <c r="H35" s="507">
        <v>236</v>
      </c>
      <c r="I35" s="508">
        <v>2977.4232000000002</v>
      </c>
      <c r="J35" s="508">
        <v>992.47440000000006</v>
      </c>
      <c r="K35" s="508">
        <v>1984.9488000000001</v>
      </c>
      <c r="L35" s="508">
        <v>0</v>
      </c>
      <c r="M35" s="508">
        <v>0</v>
      </c>
      <c r="N35" s="508">
        <v>0</v>
      </c>
      <c r="O35" s="508">
        <v>0</v>
      </c>
      <c r="P35" s="508">
        <v>0</v>
      </c>
      <c r="Q35" s="508">
        <v>0</v>
      </c>
      <c r="R35" s="508">
        <v>0</v>
      </c>
      <c r="S35" s="296">
        <v>150</v>
      </c>
      <c r="T35" s="508">
        <v>44.661347999999997</v>
      </c>
      <c r="U35" s="299"/>
      <c r="AB35" s="514"/>
      <c r="AF35" s="459"/>
      <c r="AG35" s="459"/>
      <c r="AH35" s="459"/>
      <c r="AI35" s="459"/>
    </row>
    <row r="36" spans="1:35" ht="14.25">
      <c r="A36" s="296">
        <v>26</v>
      </c>
      <c r="B36" s="406" t="s">
        <v>930</v>
      </c>
      <c r="C36" s="296">
        <v>61461</v>
      </c>
      <c r="D36" s="296">
        <v>0</v>
      </c>
      <c r="E36" s="296">
        <v>0</v>
      </c>
      <c r="F36" s="296">
        <v>182</v>
      </c>
      <c r="G36" s="296">
        <f t="shared" si="0"/>
        <v>61643</v>
      </c>
      <c r="H36" s="507">
        <v>236</v>
      </c>
      <c r="I36" s="508">
        <v>2182.1622000000002</v>
      </c>
      <c r="J36" s="508">
        <v>727.38740000000007</v>
      </c>
      <c r="K36" s="508">
        <v>1454.7748000000001</v>
      </c>
      <c r="L36" s="508">
        <v>0</v>
      </c>
      <c r="M36" s="508">
        <v>0</v>
      </c>
      <c r="N36" s="508">
        <v>0</v>
      </c>
      <c r="O36" s="508">
        <v>0</v>
      </c>
      <c r="P36" s="508">
        <v>0</v>
      </c>
      <c r="Q36" s="508">
        <v>0</v>
      </c>
      <c r="R36" s="508">
        <v>0</v>
      </c>
      <c r="S36" s="296">
        <v>150</v>
      </c>
      <c r="T36" s="508">
        <v>32.732433</v>
      </c>
      <c r="U36" s="299"/>
      <c r="AB36" s="514"/>
      <c r="AF36" s="459"/>
      <c r="AG36" s="459"/>
      <c r="AH36" s="459"/>
      <c r="AI36" s="459"/>
    </row>
    <row r="37" spans="1:35" ht="14.25">
      <c r="A37" s="296">
        <v>27</v>
      </c>
      <c r="B37" s="406" t="s">
        <v>931</v>
      </c>
      <c r="C37" s="296">
        <v>40455</v>
      </c>
      <c r="D37" s="296">
        <v>0</v>
      </c>
      <c r="E37" s="296">
        <v>0</v>
      </c>
      <c r="F37" s="296">
        <v>138</v>
      </c>
      <c r="G37" s="296">
        <f t="shared" si="0"/>
        <v>40593</v>
      </c>
      <c r="H37" s="507">
        <v>236</v>
      </c>
      <c r="I37" s="508">
        <v>1436.9921999999999</v>
      </c>
      <c r="J37" s="508">
        <v>478.99739999999997</v>
      </c>
      <c r="K37" s="508">
        <v>957.99479999999994</v>
      </c>
      <c r="L37" s="508">
        <v>0</v>
      </c>
      <c r="M37" s="508">
        <v>0</v>
      </c>
      <c r="N37" s="508">
        <v>0</v>
      </c>
      <c r="O37" s="508">
        <v>0</v>
      </c>
      <c r="P37" s="508">
        <v>0</v>
      </c>
      <c r="Q37" s="508">
        <v>0</v>
      </c>
      <c r="R37" s="508">
        <v>0</v>
      </c>
      <c r="S37" s="296">
        <v>150</v>
      </c>
      <c r="T37" s="508">
        <v>21.554882999999997</v>
      </c>
      <c r="U37" s="299"/>
      <c r="AB37" s="514"/>
      <c r="AF37" s="459"/>
      <c r="AG37" s="459"/>
      <c r="AH37" s="459"/>
      <c r="AI37" s="459"/>
    </row>
    <row r="38" spans="1:35" ht="14.25">
      <c r="A38" s="296">
        <v>28</v>
      </c>
      <c r="B38" s="406" t="s">
        <v>932</v>
      </c>
      <c r="C38" s="296">
        <v>44889</v>
      </c>
      <c r="D38" s="296">
        <v>0</v>
      </c>
      <c r="E38" s="296">
        <v>0</v>
      </c>
      <c r="F38" s="296">
        <v>26</v>
      </c>
      <c r="G38" s="296">
        <f t="shared" si="0"/>
        <v>44915</v>
      </c>
      <c r="H38" s="507">
        <v>236</v>
      </c>
      <c r="I38" s="508">
        <v>1589.991</v>
      </c>
      <c r="J38" s="508">
        <v>529.99699999999996</v>
      </c>
      <c r="K38" s="508">
        <v>1059.9940000000001</v>
      </c>
      <c r="L38" s="508">
        <v>0</v>
      </c>
      <c r="M38" s="508">
        <v>0</v>
      </c>
      <c r="N38" s="508">
        <v>0</v>
      </c>
      <c r="O38" s="508">
        <v>0</v>
      </c>
      <c r="P38" s="508">
        <v>0</v>
      </c>
      <c r="Q38" s="508">
        <v>0</v>
      </c>
      <c r="R38" s="508">
        <v>0</v>
      </c>
      <c r="S38" s="296">
        <v>150</v>
      </c>
      <c r="T38" s="508">
        <v>23.849865000000001</v>
      </c>
      <c r="U38" s="299"/>
      <c r="AB38" s="514"/>
      <c r="AF38" s="459"/>
      <c r="AG38" s="459"/>
      <c r="AH38" s="459"/>
      <c r="AI38" s="459"/>
    </row>
    <row r="39" spans="1:35" ht="14.25">
      <c r="A39" s="296">
        <v>29</v>
      </c>
      <c r="B39" s="406" t="s">
        <v>933</v>
      </c>
      <c r="C39" s="296">
        <v>28563</v>
      </c>
      <c r="D39" s="296">
        <v>0</v>
      </c>
      <c r="E39" s="296">
        <v>0</v>
      </c>
      <c r="F39" s="296">
        <v>645</v>
      </c>
      <c r="G39" s="296">
        <f t="shared" si="0"/>
        <v>29208</v>
      </c>
      <c r="H39" s="507">
        <v>236</v>
      </c>
      <c r="I39" s="508">
        <v>1033.9631999999999</v>
      </c>
      <c r="J39" s="508">
        <v>344.65439999999995</v>
      </c>
      <c r="K39" s="508">
        <v>689.30880000000002</v>
      </c>
      <c r="L39" s="508">
        <v>0</v>
      </c>
      <c r="M39" s="508">
        <v>0</v>
      </c>
      <c r="N39" s="508">
        <v>0</v>
      </c>
      <c r="O39" s="508">
        <v>0</v>
      </c>
      <c r="P39" s="508">
        <v>0</v>
      </c>
      <c r="Q39" s="508">
        <v>0</v>
      </c>
      <c r="R39" s="508">
        <v>0</v>
      </c>
      <c r="S39" s="296">
        <v>150</v>
      </c>
      <c r="T39" s="508">
        <v>15.509447999999999</v>
      </c>
      <c r="U39" s="299"/>
      <c r="AB39" s="514"/>
      <c r="AF39" s="459"/>
      <c r="AG39" s="459"/>
      <c r="AH39" s="459"/>
      <c r="AI39" s="459"/>
    </row>
    <row r="40" spans="1:35" ht="14.25">
      <c r="A40" s="296">
        <v>30</v>
      </c>
      <c r="B40" s="406" t="s">
        <v>934</v>
      </c>
      <c r="C40" s="296">
        <v>50518</v>
      </c>
      <c r="D40" s="296">
        <v>0</v>
      </c>
      <c r="E40" s="296">
        <v>0</v>
      </c>
      <c r="F40" s="296">
        <v>708</v>
      </c>
      <c r="G40" s="296">
        <f t="shared" si="0"/>
        <v>51226</v>
      </c>
      <c r="H40" s="507">
        <v>236</v>
      </c>
      <c r="I40" s="508">
        <v>1813.4004</v>
      </c>
      <c r="J40" s="508">
        <v>604.46680000000003</v>
      </c>
      <c r="K40" s="508">
        <v>1208.9335999999998</v>
      </c>
      <c r="L40" s="508">
        <v>0</v>
      </c>
      <c r="M40" s="508">
        <v>0</v>
      </c>
      <c r="N40" s="508">
        <v>0</v>
      </c>
      <c r="O40" s="508">
        <v>0</v>
      </c>
      <c r="P40" s="508">
        <v>0</v>
      </c>
      <c r="Q40" s="508">
        <v>0</v>
      </c>
      <c r="R40" s="508">
        <v>0</v>
      </c>
      <c r="S40" s="296">
        <v>150</v>
      </c>
      <c r="T40" s="508">
        <v>27.201006</v>
      </c>
      <c r="U40" s="299"/>
      <c r="AB40" s="514"/>
      <c r="AF40" s="459"/>
      <c r="AG40" s="459"/>
      <c r="AH40" s="459"/>
      <c r="AI40" s="459"/>
    </row>
    <row r="41" spans="1:35" ht="14.25">
      <c r="A41" s="296">
        <v>31</v>
      </c>
      <c r="B41" s="406" t="s">
        <v>935</v>
      </c>
      <c r="C41" s="296">
        <v>28844</v>
      </c>
      <c r="D41" s="296">
        <v>0</v>
      </c>
      <c r="E41" s="296">
        <v>0</v>
      </c>
      <c r="F41" s="296">
        <v>7</v>
      </c>
      <c r="G41" s="296">
        <f t="shared" si="0"/>
        <v>28851</v>
      </c>
      <c r="H41" s="507">
        <v>236</v>
      </c>
      <c r="I41" s="508">
        <v>1021.3253999999999</v>
      </c>
      <c r="J41" s="508">
        <v>340.4418</v>
      </c>
      <c r="K41" s="508">
        <v>680.88359999999989</v>
      </c>
      <c r="L41" s="508">
        <v>0</v>
      </c>
      <c r="M41" s="508">
        <v>0</v>
      </c>
      <c r="N41" s="508">
        <v>0</v>
      </c>
      <c r="O41" s="508">
        <v>0</v>
      </c>
      <c r="P41" s="508">
        <v>0</v>
      </c>
      <c r="Q41" s="508">
        <v>0</v>
      </c>
      <c r="R41" s="508">
        <v>0</v>
      </c>
      <c r="S41" s="296">
        <v>150</v>
      </c>
      <c r="T41" s="508">
        <v>15.319880999999999</v>
      </c>
      <c r="U41" s="299"/>
      <c r="AB41" s="514"/>
      <c r="AF41" s="459"/>
      <c r="AG41" s="459"/>
      <c r="AH41" s="459"/>
      <c r="AI41" s="459"/>
    </row>
    <row r="42" spans="1:35" ht="14.25">
      <c r="A42" s="296">
        <v>32</v>
      </c>
      <c r="B42" s="406" t="s">
        <v>936</v>
      </c>
      <c r="C42" s="296">
        <v>32456</v>
      </c>
      <c r="D42" s="296">
        <v>0</v>
      </c>
      <c r="E42" s="296">
        <v>0</v>
      </c>
      <c r="F42" s="296">
        <v>419</v>
      </c>
      <c r="G42" s="296">
        <f t="shared" si="0"/>
        <v>32875</v>
      </c>
      <c r="H42" s="507">
        <v>236</v>
      </c>
      <c r="I42" s="508">
        <v>1163.7750000000001</v>
      </c>
      <c r="J42" s="508">
        <v>387.92500000000001</v>
      </c>
      <c r="K42" s="508">
        <v>775.85000000000014</v>
      </c>
      <c r="L42" s="508">
        <v>0</v>
      </c>
      <c r="M42" s="508">
        <v>0</v>
      </c>
      <c r="N42" s="508">
        <v>0</v>
      </c>
      <c r="O42" s="508">
        <v>0</v>
      </c>
      <c r="P42" s="508">
        <v>0</v>
      </c>
      <c r="Q42" s="508">
        <v>0</v>
      </c>
      <c r="R42" s="508">
        <v>0</v>
      </c>
      <c r="S42" s="296">
        <v>150</v>
      </c>
      <c r="T42" s="508">
        <v>17.456625000000003</v>
      </c>
      <c r="U42" s="299"/>
      <c r="AB42" s="514"/>
      <c r="AF42" s="459"/>
      <c r="AG42" s="459"/>
      <c r="AH42" s="459"/>
      <c r="AI42" s="459"/>
    </row>
    <row r="43" spans="1:35" ht="14.25">
      <c r="A43" s="296">
        <v>33</v>
      </c>
      <c r="B43" s="406" t="s">
        <v>937</v>
      </c>
      <c r="C43" s="296">
        <v>92258</v>
      </c>
      <c r="D43" s="296">
        <v>0</v>
      </c>
      <c r="E43" s="296">
        <v>326</v>
      </c>
      <c r="F43" s="296">
        <v>39</v>
      </c>
      <c r="G43" s="296">
        <f t="shared" si="0"/>
        <v>92623</v>
      </c>
      <c r="H43" s="507">
        <v>236</v>
      </c>
      <c r="I43" s="508">
        <v>3278.8542000000002</v>
      </c>
      <c r="J43" s="508">
        <v>1092.9514000000001</v>
      </c>
      <c r="K43" s="508">
        <v>2185.9027999999998</v>
      </c>
      <c r="L43" s="508">
        <v>0</v>
      </c>
      <c r="M43" s="508">
        <v>0</v>
      </c>
      <c r="N43" s="508">
        <v>0</v>
      </c>
      <c r="O43" s="508">
        <v>0</v>
      </c>
      <c r="P43" s="508">
        <v>0</v>
      </c>
      <c r="Q43" s="508">
        <v>0</v>
      </c>
      <c r="R43" s="508">
        <v>0</v>
      </c>
      <c r="S43" s="296">
        <v>150</v>
      </c>
      <c r="T43" s="508">
        <v>49.18281300000001</v>
      </c>
      <c r="U43" s="299"/>
      <c r="AB43" s="514"/>
      <c r="AF43" s="459"/>
      <c r="AG43" s="459"/>
      <c r="AH43" s="459"/>
      <c r="AI43" s="459"/>
    </row>
    <row r="44" spans="1:35">
      <c r="A44" s="361" t="s">
        <v>19</v>
      </c>
      <c r="B44" s="297"/>
      <c r="C44" s="296">
        <f>SUM(C11:C43)</f>
        <v>1646090</v>
      </c>
      <c r="D44" s="296">
        <f t="shared" ref="D44:F44" si="1">SUM(D11:D43)</f>
        <v>0</v>
      </c>
      <c r="E44" s="296">
        <f t="shared" si="1"/>
        <v>1500</v>
      </c>
      <c r="F44" s="296">
        <f t="shared" si="1"/>
        <v>12646</v>
      </c>
      <c r="G44" s="296">
        <f>SUM(G11:G43)</f>
        <v>1660236</v>
      </c>
      <c r="H44" s="507">
        <v>236</v>
      </c>
      <c r="I44" s="508">
        <f>SUM(I11:I43)</f>
        <v>58772.354399999997</v>
      </c>
      <c r="J44" s="508">
        <f t="shared" ref="J44:K44" si="2">SUM(J11:J43)</f>
        <v>19590.784800000001</v>
      </c>
      <c r="K44" s="508">
        <f t="shared" si="2"/>
        <v>39181.569600000003</v>
      </c>
      <c r="L44" s="508">
        <v>0</v>
      </c>
      <c r="M44" s="508">
        <v>0</v>
      </c>
      <c r="N44" s="508">
        <v>0</v>
      </c>
      <c r="O44" s="508">
        <v>0</v>
      </c>
      <c r="P44" s="508">
        <v>0</v>
      </c>
      <c r="Q44" s="508">
        <v>0</v>
      </c>
      <c r="R44" s="508">
        <v>0</v>
      </c>
      <c r="S44" s="296">
        <v>150</v>
      </c>
      <c r="T44" s="508">
        <f>SUM(T11:T43)</f>
        <v>881.58531600000015</v>
      </c>
      <c r="U44" s="299"/>
      <c r="AB44" s="514"/>
      <c r="AG44" s="515"/>
      <c r="AH44" s="515"/>
    </row>
    <row r="45" spans="1:35">
      <c r="A45" s="299"/>
      <c r="B45" s="299"/>
      <c r="C45" s="299"/>
      <c r="D45" s="299"/>
      <c r="E45" s="299"/>
      <c r="F45" s="299"/>
      <c r="G45" s="299"/>
      <c r="H45" s="299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</row>
    <row r="46" spans="1:35">
      <c r="A46" s="300" t="s">
        <v>8</v>
      </c>
      <c r="B46" s="301"/>
      <c r="C46" s="301"/>
      <c r="D46" s="299"/>
      <c r="E46" s="299"/>
      <c r="F46" s="299"/>
      <c r="G46" s="299"/>
      <c r="H46" s="299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</row>
    <row r="47" spans="1:35">
      <c r="A47" s="302" t="s">
        <v>9</v>
      </c>
      <c r="B47" s="302"/>
      <c r="C47" s="30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AG47" s="421">
        <f>AG44+AH44</f>
        <v>0</v>
      </c>
    </row>
    <row r="48" spans="1:35">
      <c r="A48" s="302" t="s">
        <v>10</v>
      </c>
      <c r="B48" s="302"/>
      <c r="C48" s="30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</row>
    <row r="49" spans="1:21">
      <c r="A49" s="302"/>
      <c r="B49" s="302"/>
      <c r="C49" s="30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</row>
    <row r="50" spans="1:21">
      <c r="A50" s="302"/>
      <c r="B50" s="302"/>
      <c r="C50" s="30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</row>
    <row r="51" spans="1:21">
      <c r="A51" s="302" t="s">
        <v>12</v>
      </c>
      <c r="H51" s="302"/>
      <c r="I51" s="292"/>
      <c r="J51" s="302"/>
      <c r="K51" s="302"/>
      <c r="L51" s="302"/>
      <c r="M51" s="302"/>
      <c r="N51" s="302"/>
      <c r="O51" s="302"/>
      <c r="P51" s="302"/>
      <c r="Q51" s="302" t="s">
        <v>13</v>
      </c>
      <c r="R51" s="302"/>
      <c r="S51" s="302"/>
      <c r="T51" s="302"/>
      <c r="U51" s="302"/>
    </row>
    <row r="52" spans="1:21" ht="12.75" customHeight="1">
      <c r="I52" s="302"/>
      <c r="J52" s="842" t="s">
        <v>14</v>
      </c>
      <c r="K52" s="842"/>
      <c r="L52" s="842"/>
      <c r="M52" s="842"/>
      <c r="N52" s="842"/>
      <c r="O52" s="842"/>
      <c r="P52" s="842"/>
      <c r="Q52" s="842"/>
      <c r="R52" s="842"/>
      <c r="S52" s="842"/>
      <c r="T52" s="842"/>
      <c r="U52" s="495"/>
    </row>
    <row r="53" spans="1:21" ht="12.75" customHeight="1">
      <c r="I53" s="842" t="s">
        <v>89</v>
      </c>
      <c r="J53" s="842"/>
      <c r="K53" s="842"/>
      <c r="L53" s="842"/>
      <c r="M53" s="842"/>
      <c r="N53" s="842"/>
      <c r="O53" s="842"/>
      <c r="P53" s="842"/>
      <c r="Q53" s="842"/>
      <c r="R53" s="842"/>
      <c r="S53" s="842"/>
      <c r="T53" s="842"/>
      <c r="U53" s="495"/>
    </row>
    <row r="54" spans="1:21">
      <c r="A54" s="302"/>
      <c r="B54" s="302"/>
      <c r="I54" s="292"/>
      <c r="J54" s="302"/>
      <c r="K54" s="302"/>
      <c r="L54" s="302"/>
      <c r="M54" s="302"/>
      <c r="N54" s="302"/>
      <c r="O54" s="302"/>
      <c r="P54" s="302"/>
      <c r="Q54" s="302" t="s">
        <v>715</v>
      </c>
      <c r="R54" s="302"/>
      <c r="S54" s="302"/>
      <c r="T54" s="302"/>
      <c r="U54" s="302"/>
    </row>
    <row r="55" spans="1:21" s="421" customFormat="1"/>
    <row r="56" spans="1:21" s="421" customFormat="1">
      <c r="A56" s="834"/>
      <c r="B56" s="834"/>
      <c r="C56" s="834"/>
      <c r="D56" s="834"/>
      <c r="E56" s="834"/>
      <c r="F56" s="834"/>
      <c r="G56" s="834"/>
      <c r="H56" s="834"/>
      <c r="I56" s="834"/>
      <c r="J56" s="834"/>
      <c r="K56" s="834"/>
      <c r="L56" s="834"/>
      <c r="M56" s="834"/>
      <c r="N56" s="834"/>
      <c r="O56" s="834"/>
      <c r="P56" s="834"/>
      <c r="Q56" s="834"/>
      <c r="R56" s="834"/>
      <c r="S56" s="834"/>
      <c r="T56" s="834"/>
      <c r="U56" s="493"/>
    </row>
    <row r="57" spans="1:21" s="421" customFormat="1"/>
    <row r="58" spans="1:21" s="421" customFormat="1"/>
    <row r="59" spans="1:21" s="421" customFormat="1"/>
    <row r="60" spans="1:21" s="421" customFormat="1"/>
    <row r="61" spans="1:21" s="421" customFormat="1"/>
    <row r="62" spans="1:21" s="421" customFormat="1"/>
    <row r="63" spans="1:21" s="421" customFormat="1"/>
    <row r="64" spans="1:21" s="421" customFormat="1"/>
    <row r="65" s="421" customFormat="1"/>
    <row r="66" s="421" customFormat="1"/>
    <row r="67" s="421" customFormat="1"/>
    <row r="68" s="421" customFormat="1"/>
    <row r="69" s="421" customFormat="1"/>
    <row r="70" s="421" customFormat="1"/>
    <row r="71" s="421" customFormat="1"/>
    <row r="72" s="421" customFormat="1"/>
    <row r="73" s="421" customFormat="1"/>
    <row r="74" s="421" customFormat="1"/>
    <row r="75" s="421" customFormat="1"/>
    <row r="76" s="421" customFormat="1"/>
    <row r="77" s="421" customFormat="1"/>
    <row r="78" s="421" customFormat="1"/>
    <row r="79" s="421" customFormat="1"/>
    <row r="80" s="421" customFormat="1"/>
    <row r="81" s="421" customFormat="1"/>
    <row r="82" s="421" customFormat="1"/>
    <row r="83" s="421" customFormat="1"/>
    <row r="84" s="421" customFormat="1"/>
    <row r="85" s="421" customFormat="1"/>
    <row r="86" s="421" customFormat="1"/>
    <row r="87" s="421" customFormat="1"/>
    <row r="88" s="421" customFormat="1"/>
    <row r="89" s="421" customFormat="1"/>
    <row r="90" s="421" customFormat="1"/>
    <row r="91" s="421" customFormat="1"/>
    <row r="92" s="421" customFormat="1"/>
    <row r="93" s="421" customFormat="1"/>
    <row r="94" s="421" customFormat="1"/>
    <row r="95" s="421" customFormat="1"/>
    <row r="96" s="421" customFormat="1"/>
    <row r="97" s="421" customFormat="1"/>
    <row r="98" s="421" customFormat="1"/>
    <row r="99" s="421" customFormat="1"/>
    <row r="100" s="421" customFormat="1"/>
    <row r="101" s="421" customFormat="1"/>
    <row r="102" s="421" customFormat="1"/>
    <row r="103" s="421" customFormat="1"/>
    <row r="104" s="421" customFormat="1"/>
    <row r="105" s="421" customFormat="1"/>
    <row r="106" s="421" customFormat="1"/>
    <row r="107" s="421" customFormat="1"/>
    <row r="108" s="421" customFormat="1"/>
    <row r="109" s="421" customFormat="1"/>
    <row r="110" s="421" customFormat="1"/>
    <row r="111" s="421" customFormat="1"/>
    <row r="112" s="421" customFormat="1"/>
    <row r="113" s="421" customFormat="1"/>
    <row r="114" s="421" customFormat="1"/>
    <row r="115" s="421" customFormat="1"/>
    <row r="116" s="421" customFormat="1"/>
    <row r="117" s="421" customFormat="1"/>
    <row r="118" s="421" customFormat="1"/>
    <row r="119" s="421" customFormat="1"/>
    <row r="120" s="421" customFormat="1"/>
    <row r="121" s="421" customFormat="1"/>
    <row r="122" s="421" customFormat="1"/>
    <row r="123" s="421" customFormat="1"/>
    <row r="124" s="421" customFormat="1"/>
    <row r="125" s="421" customFormat="1"/>
    <row r="126" s="421" customFormat="1"/>
    <row r="127" s="421" customFormat="1"/>
    <row r="128" s="421" customFormat="1"/>
    <row r="129" s="421" customFormat="1"/>
    <row r="130" s="421" customFormat="1"/>
    <row r="131" s="421" customFormat="1"/>
    <row r="132" s="421" customFormat="1"/>
    <row r="133" s="421" customFormat="1"/>
    <row r="134" s="421" customFormat="1"/>
    <row r="135" s="421" customFormat="1"/>
    <row r="136" s="421" customFormat="1"/>
    <row r="137" s="421" customFormat="1"/>
    <row r="138" s="421" customFormat="1"/>
    <row r="139" s="421" customFormat="1"/>
    <row r="140" s="421" customFormat="1"/>
    <row r="141" s="421" customFormat="1"/>
    <row r="142" s="421" customFormat="1"/>
    <row r="143" s="421" customFormat="1"/>
    <row r="144" s="421" customFormat="1"/>
    <row r="145" s="421" customFormat="1"/>
    <row r="146" s="421" customFormat="1"/>
    <row r="147" s="421" customFormat="1"/>
    <row r="148" s="421" customFormat="1"/>
    <row r="149" s="421" customFormat="1"/>
    <row r="150" s="421" customFormat="1"/>
    <row r="151" s="421" customFormat="1"/>
    <row r="152" s="421" customFormat="1"/>
    <row r="153" s="421" customFormat="1"/>
    <row r="154" s="421" customFormat="1"/>
    <row r="155" s="421" customFormat="1"/>
    <row r="156" s="421" customFormat="1"/>
    <row r="157" s="421" customFormat="1"/>
    <row r="158" s="421" customFormat="1"/>
    <row r="159" s="421" customFormat="1"/>
    <row r="160" s="421" customFormat="1"/>
    <row r="161" s="421" customFormat="1"/>
    <row r="162" s="421" customFormat="1"/>
    <row r="163" s="421" customFormat="1"/>
    <row r="164" s="421" customFormat="1"/>
    <row r="165" s="421" customFormat="1"/>
    <row r="166" s="421" customFormat="1"/>
    <row r="167" s="421" customFormat="1"/>
    <row r="168" s="421" customFormat="1"/>
    <row r="169" s="421" customFormat="1"/>
    <row r="170" s="421" customFormat="1"/>
    <row r="171" s="421" customFormat="1"/>
    <row r="172" s="421" customFormat="1"/>
    <row r="173" s="421" customFormat="1"/>
    <row r="174" s="421" customFormat="1"/>
    <row r="175" s="421" customFormat="1"/>
    <row r="176" s="421" customFormat="1"/>
    <row r="177" s="421" customFormat="1"/>
    <row r="178" s="421" customFormat="1"/>
    <row r="179" s="421" customFormat="1"/>
    <row r="180" s="421" customFormat="1"/>
    <row r="181" s="421" customFormat="1"/>
    <row r="182" s="421" customFormat="1"/>
    <row r="183" s="421" customFormat="1"/>
    <row r="184" s="421" customFormat="1"/>
    <row r="185" s="421" customFormat="1"/>
    <row r="186" s="421" customFormat="1"/>
    <row r="187" s="421" customFormat="1"/>
    <row r="188" s="421" customFormat="1"/>
    <row r="189" s="421" customFormat="1"/>
    <row r="190" s="421" customFormat="1"/>
    <row r="191" s="421" customFormat="1"/>
    <row r="192" s="421" customFormat="1"/>
    <row r="193" s="421" customFormat="1"/>
    <row r="194" s="421" customFormat="1"/>
    <row r="195" s="421" customFormat="1"/>
  </sheetData>
  <mergeCells count="18">
    <mergeCell ref="S1:T1"/>
    <mergeCell ref="A8:A9"/>
    <mergeCell ref="B8:B9"/>
    <mergeCell ref="C8:G8"/>
    <mergeCell ref="H8:H9"/>
    <mergeCell ref="I8:L8"/>
    <mergeCell ref="M8:R8"/>
    <mergeCell ref="S8:T8"/>
    <mergeCell ref="G1:I1"/>
    <mergeCell ref="A2:T2"/>
    <mergeCell ref="A3:T3"/>
    <mergeCell ref="A4:T5"/>
    <mergeCell ref="A6:T6"/>
    <mergeCell ref="A7:B7"/>
    <mergeCell ref="L7:T7"/>
    <mergeCell ref="J52:T52"/>
    <mergeCell ref="I53:T53"/>
    <mergeCell ref="A56:T56"/>
  </mergeCells>
  <printOptions horizontalCentered="1"/>
  <pageMargins left="1.03" right="0.70866141732283472" top="0.23622047244094491" bottom="0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31"/>
  <sheetViews>
    <sheetView zoomScale="91" zoomScaleNormal="91" zoomScaleSheetLayoutView="80" workbookViewId="0">
      <selection activeCell="N15" sqref="N15:N18"/>
    </sheetView>
  </sheetViews>
  <sheetFormatPr defaultRowHeight="12.75"/>
  <cols>
    <col min="1" max="1" width="7.28515625" style="203" customWidth="1"/>
    <col min="2" max="2" width="26" style="203" customWidth="1"/>
    <col min="3" max="3" width="10" style="203" customWidth="1"/>
    <col min="4" max="4" width="9.7109375" style="203" customWidth="1"/>
    <col min="5" max="5" width="10.28515625" style="203" customWidth="1"/>
    <col min="6" max="6" width="16" style="203" customWidth="1"/>
    <col min="7" max="9" width="10.7109375" style="203" customWidth="1"/>
    <col min="10" max="10" width="11.85546875" style="203" customWidth="1"/>
    <col min="11" max="13" width="9.140625" style="203"/>
    <col min="14" max="14" width="11.5703125" style="203" bestFit="1" customWidth="1"/>
    <col min="15" max="18" width="9.140625" style="203"/>
    <col min="19" max="21" width="8.85546875" style="203" customWidth="1"/>
    <col min="22" max="16384" width="9.140625" style="203"/>
  </cols>
  <sheetData>
    <row r="1" spans="1:24" ht="15">
      <c r="V1" s="204" t="s">
        <v>547</v>
      </c>
    </row>
    <row r="2" spans="1:24" ht="15.75">
      <c r="G2" s="135" t="s">
        <v>0</v>
      </c>
      <c r="H2" s="135"/>
      <c r="I2" s="135"/>
      <c r="O2" s="92"/>
      <c r="P2" s="92"/>
      <c r="Q2" s="92"/>
      <c r="R2" s="92"/>
    </row>
    <row r="3" spans="1:24" ht="20.25">
      <c r="C3" s="659" t="s">
        <v>753</v>
      </c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 ht="18"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4" ht="15.75">
      <c r="B5" s="660" t="s">
        <v>804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93"/>
      <c r="U5" s="661" t="s">
        <v>252</v>
      </c>
      <c r="V5" s="662"/>
    </row>
    <row r="6" spans="1:24" ht="15">
      <c r="K6" s="92"/>
      <c r="L6" s="92"/>
      <c r="M6" s="92"/>
      <c r="N6" s="92"/>
      <c r="O6" s="92"/>
      <c r="P6" s="92"/>
      <c r="Q6" s="92"/>
      <c r="R6" s="92"/>
    </row>
    <row r="7" spans="1:24">
      <c r="A7" s="637" t="s">
        <v>948</v>
      </c>
      <c r="B7" s="637"/>
      <c r="O7" s="663" t="s">
        <v>904</v>
      </c>
      <c r="P7" s="663"/>
      <c r="Q7" s="663"/>
      <c r="R7" s="663"/>
      <c r="S7" s="663"/>
      <c r="T7" s="663"/>
      <c r="U7" s="663"/>
      <c r="V7" s="663"/>
    </row>
    <row r="8" spans="1:24" ht="35.25" customHeight="1">
      <c r="A8" s="642" t="s">
        <v>2</v>
      </c>
      <c r="B8" s="642" t="s">
        <v>149</v>
      </c>
      <c r="C8" s="643" t="s">
        <v>150</v>
      </c>
      <c r="D8" s="643"/>
      <c r="E8" s="643"/>
      <c r="F8" s="643" t="s">
        <v>151</v>
      </c>
      <c r="G8" s="642" t="s">
        <v>181</v>
      </c>
      <c r="H8" s="642"/>
      <c r="I8" s="642"/>
      <c r="J8" s="642"/>
      <c r="K8" s="642"/>
      <c r="L8" s="642"/>
      <c r="M8" s="642"/>
      <c r="N8" s="642"/>
      <c r="O8" s="642" t="s">
        <v>182</v>
      </c>
      <c r="P8" s="642"/>
      <c r="Q8" s="642"/>
      <c r="R8" s="642"/>
      <c r="S8" s="642"/>
      <c r="T8" s="642"/>
      <c r="U8" s="642"/>
      <c r="V8" s="642"/>
    </row>
    <row r="9" spans="1:24" ht="15">
      <c r="A9" s="642"/>
      <c r="B9" s="642"/>
      <c r="C9" s="643" t="s">
        <v>253</v>
      </c>
      <c r="D9" s="643" t="s">
        <v>45</v>
      </c>
      <c r="E9" s="643" t="s">
        <v>46</v>
      </c>
      <c r="F9" s="643"/>
      <c r="G9" s="642" t="s">
        <v>183</v>
      </c>
      <c r="H9" s="642"/>
      <c r="I9" s="642"/>
      <c r="J9" s="642"/>
      <c r="K9" s="642" t="s">
        <v>167</v>
      </c>
      <c r="L9" s="642"/>
      <c r="M9" s="642"/>
      <c r="N9" s="642"/>
      <c r="O9" s="642" t="s">
        <v>152</v>
      </c>
      <c r="P9" s="642"/>
      <c r="Q9" s="642"/>
      <c r="R9" s="642"/>
      <c r="S9" s="642" t="s">
        <v>166</v>
      </c>
      <c r="T9" s="642"/>
      <c r="U9" s="642"/>
      <c r="V9" s="642"/>
    </row>
    <row r="10" spans="1:24">
      <c r="A10" s="642"/>
      <c r="B10" s="642"/>
      <c r="C10" s="643"/>
      <c r="D10" s="643"/>
      <c r="E10" s="643"/>
      <c r="F10" s="643"/>
      <c r="G10" s="644" t="s">
        <v>153</v>
      </c>
      <c r="H10" s="645"/>
      <c r="I10" s="646"/>
      <c r="J10" s="650" t="s">
        <v>154</v>
      </c>
      <c r="K10" s="653" t="s">
        <v>153</v>
      </c>
      <c r="L10" s="654"/>
      <c r="M10" s="655"/>
      <c r="N10" s="650" t="s">
        <v>154</v>
      </c>
      <c r="O10" s="653" t="s">
        <v>153</v>
      </c>
      <c r="P10" s="654"/>
      <c r="Q10" s="655"/>
      <c r="R10" s="650" t="s">
        <v>154</v>
      </c>
      <c r="S10" s="653" t="s">
        <v>153</v>
      </c>
      <c r="T10" s="654"/>
      <c r="U10" s="655"/>
      <c r="V10" s="650" t="s">
        <v>154</v>
      </c>
    </row>
    <row r="11" spans="1:24" ht="15" customHeight="1">
      <c r="A11" s="642"/>
      <c r="B11" s="642"/>
      <c r="C11" s="643"/>
      <c r="D11" s="643"/>
      <c r="E11" s="643"/>
      <c r="F11" s="643"/>
      <c r="G11" s="647"/>
      <c r="H11" s="648"/>
      <c r="I11" s="649"/>
      <c r="J11" s="651"/>
      <c r="K11" s="656"/>
      <c r="L11" s="657"/>
      <c r="M11" s="658"/>
      <c r="N11" s="651"/>
      <c r="O11" s="656"/>
      <c r="P11" s="657"/>
      <c r="Q11" s="658"/>
      <c r="R11" s="651"/>
      <c r="S11" s="656"/>
      <c r="T11" s="657"/>
      <c r="U11" s="658"/>
      <c r="V11" s="651"/>
    </row>
    <row r="12" spans="1:24" ht="15">
      <c r="A12" s="642"/>
      <c r="B12" s="642"/>
      <c r="C12" s="643"/>
      <c r="D12" s="643"/>
      <c r="E12" s="643"/>
      <c r="F12" s="643"/>
      <c r="G12" s="207" t="s">
        <v>253</v>
      </c>
      <c r="H12" s="207" t="s">
        <v>45</v>
      </c>
      <c r="I12" s="208" t="s">
        <v>46</v>
      </c>
      <c r="J12" s="652"/>
      <c r="K12" s="206" t="s">
        <v>253</v>
      </c>
      <c r="L12" s="206" t="s">
        <v>45</v>
      </c>
      <c r="M12" s="206" t="s">
        <v>46</v>
      </c>
      <c r="N12" s="652"/>
      <c r="O12" s="206" t="s">
        <v>253</v>
      </c>
      <c r="P12" s="206" t="s">
        <v>45</v>
      </c>
      <c r="Q12" s="206" t="s">
        <v>46</v>
      </c>
      <c r="R12" s="652"/>
      <c r="S12" s="206" t="s">
        <v>253</v>
      </c>
      <c r="T12" s="206" t="s">
        <v>45</v>
      </c>
      <c r="U12" s="206" t="s">
        <v>46</v>
      </c>
      <c r="V12" s="652"/>
    </row>
    <row r="13" spans="1:24" ht="15">
      <c r="A13" s="206">
        <v>1</v>
      </c>
      <c r="B13" s="206">
        <v>2</v>
      </c>
      <c r="C13" s="206">
        <v>3</v>
      </c>
      <c r="D13" s="206">
        <v>4</v>
      </c>
      <c r="E13" s="206">
        <v>5</v>
      </c>
      <c r="F13" s="206">
        <v>6</v>
      </c>
      <c r="G13" s="206">
        <v>7</v>
      </c>
      <c r="H13" s="206">
        <v>8</v>
      </c>
      <c r="I13" s="206">
        <v>9</v>
      </c>
      <c r="J13" s="206">
        <v>10</v>
      </c>
      <c r="K13" s="206">
        <v>11</v>
      </c>
      <c r="L13" s="206">
        <v>12</v>
      </c>
      <c r="M13" s="206">
        <v>13</v>
      </c>
      <c r="N13" s="206">
        <v>14</v>
      </c>
      <c r="O13" s="206">
        <v>15</v>
      </c>
      <c r="P13" s="206">
        <v>16</v>
      </c>
      <c r="Q13" s="206">
        <v>17</v>
      </c>
      <c r="R13" s="206">
        <v>18</v>
      </c>
      <c r="S13" s="206">
        <v>19</v>
      </c>
      <c r="T13" s="206">
        <v>20</v>
      </c>
      <c r="U13" s="206">
        <v>21</v>
      </c>
      <c r="V13" s="206">
        <v>22</v>
      </c>
    </row>
    <row r="14" spans="1:24" ht="15">
      <c r="A14" s="638" t="s">
        <v>213</v>
      </c>
      <c r="B14" s="639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</row>
    <row r="15" spans="1:24" ht="15">
      <c r="A15" s="206">
        <v>1</v>
      </c>
      <c r="B15" s="209" t="s">
        <v>212</v>
      </c>
      <c r="C15" s="210">
        <v>6607.98</v>
      </c>
      <c r="D15" s="210">
        <v>2058.02</v>
      </c>
      <c r="E15" s="210">
        <v>1567.82</v>
      </c>
      <c r="F15" s="410">
        <v>43584</v>
      </c>
      <c r="G15" s="210">
        <v>6607.98</v>
      </c>
      <c r="H15" s="210">
        <v>2058.02</v>
      </c>
      <c r="I15" s="210">
        <v>1567.82</v>
      </c>
      <c r="J15" s="410">
        <v>43609</v>
      </c>
      <c r="K15" s="210">
        <v>6607.98</v>
      </c>
      <c r="L15" s="210">
        <v>2058.02</v>
      </c>
      <c r="M15" s="210">
        <v>1567.82</v>
      </c>
      <c r="N15" s="410">
        <v>43614</v>
      </c>
      <c r="O15" s="210" t="s">
        <v>7</v>
      </c>
      <c r="P15" s="210" t="s">
        <v>7</v>
      </c>
      <c r="Q15" s="210" t="s">
        <v>7</v>
      </c>
      <c r="R15" s="210" t="s">
        <v>7</v>
      </c>
      <c r="S15" s="210" t="s">
        <v>7</v>
      </c>
      <c r="T15" s="210" t="s">
        <v>7</v>
      </c>
      <c r="U15" s="210" t="s">
        <v>7</v>
      </c>
      <c r="V15" s="210" t="s">
        <v>7</v>
      </c>
    </row>
    <row r="16" spans="1:24" ht="15">
      <c r="A16" s="206">
        <v>2</v>
      </c>
      <c r="B16" s="209" t="s">
        <v>155</v>
      </c>
      <c r="C16" s="210">
        <v>10252.219999999999</v>
      </c>
      <c r="D16" s="210">
        <v>3193</v>
      </c>
      <c r="E16" s="210">
        <v>2432.4699999999998</v>
      </c>
      <c r="F16" s="410">
        <v>43789</v>
      </c>
      <c r="G16" s="210">
        <v>10252.219999999999</v>
      </c>
      <c r="H16" s="210">
        <v>3193</v>
      </c>
      <c r="I16" s="210">
        <v>2432.4699999999998</v>
      </c>
      <c r="J16" s="410">
        <v>43809</v>
      </c>
      <c r="K16" s="210">
        <v>10252.219999999999</v>
      </c>
      <c r="L16" s="210">
        <v>3193</v>
      </c>
      <c r="M16" s="210">
        <v>2432.4699999999998</v>
      </c>
      <c r="N16" s="410">
        <v>43814</v>
      </c>
      <c r="O16" s="210" t="s">
        <v>7</v>
      </c>
      <c r="P16" s="210" t="s">
        <v>7</v>
      </c>
      <c r="Q16" s="210" t="s">
        <v>7</v>
      </c>
      <c r="R16" s="210" t="s">
        <v>7</v>
      </c>
      <c r="S16" s="210" t="s">
        <v>7</v>
      </c>
      <c r="T16" s="210" t="s">
        <v>7</v>
      </c>
      <c r="U16" s="210" t="s">
        <v>7</v>
      </c>
      <c r="V16" s="210" t="s">
        <v>7</v>
      </c>
    </row>
    <row r="17" spans="1:24" ht="15">
      <c r="A17" s="387">
        <v>3</v>
      </c>
      <c r="B17" s="209" t="s">
        <v>903</v>
      </c>
      <c r="C17" s="210">
        <v>1050.46</v>
      </c>
      <c r="D17" s="210">
        <v>327.16000000000003</v>
      </c>
      <c r="E17" s="210">
        <v>249.23</v>
      </c>
      <c r="F17" s="410">
        <v>43789</v>
      </c>
      <c r="G17" s="210">
        <v>1050.46</v>
      </c>
      <c r="H17" s="210">
        <v>327.16000000000003</v>
      </c>
      <c r="I17" s="210">
        <v>249.23</v>
      </c>
      <c r="J17" s="410">
        <v>43809</v>
      </c>
      <c r="K17" s="210">
        <v>1050.46</v>
      </c>
      <c r="L17" s="210">
        <v>327.16000000000003</v>
      </c>
      <c r="M17" s="210">
        <v>249.23</v>
      </c>
      <c r="N17" s="410">
        <v>43814</v>
      </c>
      <c r="O17" s="210" t="s">
        <v>7</v>
      </c>
      <c r="P17" s="210" t="s">
        <v>7</v>
      </c>
      <c r="Q17" s="210" t="s">
        <v>7</v>
      </c>
      <c r="R17" s="210" t="s">
        <v>7</v>
      </c>
      <c r="S17" s="210" t="s">
        <v>7</v>
      </c>
      <c r="T17" s="210" t="s">
        <v>7</v>
      </c>
      <c r="U17" s="210" t="s">
        <v>7</v>
      </c>
      <c r="V17" s="210" t="s">
        <v>7</v>
      </c>
    </row>
    <row r="18" spans="1:24" ht="15">
      <c r="A18" s="206">
        <v>4</v>
      </c>
      <c r="B18" s="209" t="s">
        <v>156</v>
      </c>
      <c r="C18" s="210">
        <v>12600.45</v>
      </c>
      <c r="D18" s="210">
        <v>3924.34</v>
      </c>
      <c r="E18" s="210">
        <v>2989.61</v>
      </c>
      <c r="F18" s="410">
        <v>43838</v>
      </c>
      <c r="G18" s="210">
        <v>12600.45</v>
      </c>
      <c r="H18" s="210">
        <v>3924.34</v>
      </c>
      <c r="I18" s="210">
        <v>2989.61</v>
      </c>
      <c r="J18" s="410">
        <v>43520</v>
      </c>
      <c r="K18" s="210">
        <v>12600.45</v>
      </c>
      <c r="L18" s="210">
        <v>3924.34</v>
      </c>
      <c r="M18" s="210">
        <v>2989.61</v>
      </c>
      <c r="N18" s="410">
        <v>43896</v>
      </c>
      <c r="O18" s="210" t="s">
        <v>7</v>
      </c>
      <c r="P18" s="210" t="s">
        <v>7</v>
      </c>
      <c r="Q18" s="210" t="s">
        <v>7</v>
      </c>
      <c r="R18" s="210" t="s">
        <v>7</v>
      </c>
      <c r="S18" s="210" t="s">
        <v>7</v>
      </c>
      <c r="T18" s="210" t="s">
        <v>7</v>
      </c>
      <c r="U18" s="210" t="s">
        <v>7</v>
      </c>
      <c r="V18" s="210" t="s">
        <v>7</v>
      </c>
    </row>
    <row r="19" spans="1:24" ht="15">
      <c r="A19" s="638" t="s">
        <v>214</v>
      </c>
      <c r="B19" s="639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</row>
    <row r="20" spans="1:24" ht="15">
      <c r="A20" s="206">
        <v>5</v>
      </c>
      <c r="B20" s="209" t="s">
        <v>203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</row>
    <row r="21" spans="1:24" ht="15">
      <c r="A21" s="206">
        <v>6</v>
      </c>
      <c r="B21" s="209" t="s">
        <v>134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</row>
    <row r="22" spans="1:24" ht="25.5">
      <c r="A22" s="375">
        <v>7</v>
      </c>
      <c r="B22" s="179" t="s">
        <v>857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</row>
    <row r="25" spans="1:24" ht="14.25">
      <c r="A25" s="640" t="s">
        <v>168</v>
      </c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</row>
    <row r="26" spans="1:24" ht="14.25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</row>
    <row r="27" spans="1:24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4" ht="15.75">
      <c r="A28" s="103" t="s">
        <v>12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641" t="s">
        <v>13</v>
      </c>
      <c r="O28" s="641"/>
      <c r="P28" s="641"/>
      <c r="Q28" s="641"/>
      <c r="R28" s="641"/>
      <c r="S28" s="641"/>
      <c r="T28" s="641"/>
      <c r="U28" s="641"/>
      <c r="V28" s="641"/>
    </row>
    <row r="29" spans="1:24" ht="15.75">
      <c r="A29" s="641" t="s">
        <v>14</v>
      </c>
      <c r="B29" s="641"/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641"/>
      <c r="N29" s="641"/>
      <c r="O29" s="641"/>
      <c r="P29" s="641"/>
      <c r="Q29" s="641"/>
      <c r="R29" s="641"/>
      <c r="S29" s="641"/>
      <c r="T29" s="641"/>
      <c r="U29" s="641"/>
      <c r="V29" s="641"/>
    </row>
    <row r="30" spans="1:24" ht="15.75">
      <c r="A30" s="641" t="s">
        <v>15</v>
      </c>
      <c r="B30" s="641"/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N30" s="641"/>
      <c r="O30" s="641"/>
      <c r="P30" s="641"/>
      <c r="Q30" s="641"/>
      <c r="R30" s="641"/>
      <c r="S30" s="641"/>
      <c r="T30" s="641"/>
      <c r="U30" s="641"/>
      <c r="V30" s="641"/>
    </row>
    <row r="31" spans="1:24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V31" s="637" t="s">
        <v>86</v>
      </c>
      <c r="W31" s="637"/>
      <c r="X31" s="637"/>
    </row>
  </sheetData>
  <mergeCells count="33">
    <mergeCell ref="K9:N9"/>
    <mergeCell ref="O9:R9"/>
    <mergeCell ref="S9:V9"/>
    <mergeCell ref="R10:R12"/>
    <mergeCell ref="O10:Q11"/>
    <mergeCell ref="C3:N3"/>
    <mergeCell ref="B5:S5"/>
    <mergeCell ref="U5:V5"/>
    <mergeCell ref="A7:B7"/>
    <mergeCell ref="O7:V7"/>
    <mergeCell ref="O8:V8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C9:C12"/>
    <mergeCell ref="D9:D12"/>
    <mergeCell ref="E9:E12"/>
    <mergeCell ref="G9:J9"/>
    <mergeCell ref="V10:V12"/>
    <mergeCell ref="S10:U11"/>
    <mergeCell ref="V31:X31"/>
    <mergeCell ref="A14:B14"/>
    <mergeCell ref="A19:B19"/>
    <mergeCell ref="A25:V25"/>
    <mergeCell ref="N28:V28"/>
    <mergeCell ref="A29:V29"/>
    <mergeCell ref="A30:V30"/>
  </mergeCells>
  <printOptions horizontalCentered="1"/>
  <pageMargins left="1.03" right="0.70866141732283472" top="0.23622047244094491" bottom="0" header="0.31496062992125984" footer="0.31496062992125984"/>
  <pageSetup paperSize="9" scale="55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M991"/>
  <sheetViews>
    <sheetView topLeftCell="A13" zoomScale="124" zoomScaleNormal="124" zoomScaleSheetLayoutView="100" workbookViewId="0">
      <selection activeCell="J30" sqref="J30"/>
    </sheetView>
  </sheetViews>
  <sheetFormatPr defaultRowHeight="12.75"/>
  <cols>
    <col min="1" max="1" width="5.5703125" style="292" customWidth="1"/>
    <col min="2" max="2" width="8.85546875" style="292" customWidth="1"/>
    <col min="3" max="3" width="10.28515625" style="292" customWidth="1"/>
    <col min="4" max="4" width="12.85546875" style="292" customWidth="1"/>
    <col min="5" max="5" width="8.7109375" style="278" customWidth="1"/>
    <col min="6" max="7" width="8" style="278" customWidth="1"/>
    <col min="8" max="10" width="8.140625" style="278" customWidth="1"/>
    <col min="11" max="11" width="8.42578125" style="278" customWidth="1"/>
    <col min="12" max="12" width="8.140625" style="278" customWidth="1"/>
    <col min="13" max="13" width="8.85546875" style="278" customWidth="1"/>
    <col min="14" max="14" width="8.140625" style="278" customWidth="1"/>
    <col min="15" max="15" width="9.140625" style="292"/>
    <col min="16" max="16" width="12.42578125" style="292" customWidth="1"/>
    <col min="17" max="195" width="9.140625" style="421"/>
    <col min="196" max="16384" width="9.140625" style="278"/>
  </cols>
  <sheetData>
    <row r="1" spans="1:195" ht="12.75" customHeight="1">
      <c r="D1" s="847"/>
      <c r="E1" s="847"/>
      <c r="F1" s="292"/>
      <c r="G1" s="292"/>
      <c r="H1" s="292"/>
      <c r="I1" s="292"/>
      <c r="J1" s="292"/>
      <c r="K1" s="292"/>
      <c r="L1" s="292"/>
      <c r="M1" s="849" t="s">
        <v>542</v>
      </c>
      <c r="N1" s="849"/>
    </row>
    <row r="2" spans="1:195" ht="15.75">
      <c r="A2" s="845" t="s">
        <v>0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</row>
    <row r="3" spans="1:195" ht="18">
      <c r="A3" s="846" t="s">
        <v>753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</row>
    <row r="4" spans="1:195" ht="12.75" customHeight="1">
      <c r="A4" s="844" t="s">
        <v>763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</row>
    <row r="5" spans="1:195" s="279" customFormat="1" ht="7.5" customHeight="1">
      <c r="A5" s="844"/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355"/>
      <c r="P5" s="355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  <c r="CT5" s="422"/>
      <c r="CU5" s="422"/>
      <c r="CV5" s="422"/>
      <c r="CW5" s="422"/>
      <c r="CX5" s="422"/>
      <c r="CY5" s="422"/>
      <c r="CZ5" s="422"/>
      <c r="DA5" s="422"/>
      <c r="DB5" s="422"/>
      <c r="DC5" s="422"/>
      <c r="DD5" s="422"/>
      <c r="DE5" s="422"/>
      <c r="DF5" s="422"/>
      <c r="DG5" s="422"/>
      <c r="DH5" s="422"/>
      <c r="DI5" s="422"/>
      <c r="DJ5" s="422"/>
      <c r="DK5" s="422"/>
      <c r="DL5" s="422"/>
      <c r="DM5" s="422"/>
      <c r="DN5" s="422"/>
      <c r="DO5" s="422"/>
      <c r="DP5" s="422"/>
      <c r="DQ5" s="422"/>
      <c r="DR5" s="422"/>
      <c r="DS5" s="422"/>
      <c r="DT5" s="422"/>
      <c r="DU5" s="422"/>
      <c r="DV5" s="422"/>
      <c r="DW5" s="422"/>
      <c r="DX5" s="422"/>
      <c r="DY5" s="422"/>
      <c r="DZ5" s="422"/>
      <c r="EA5" s="422"/>
      <c r="EB5" s="422"/>
      <c r="EC5" s="422"/>
      <c r="ED5" s="422"/>
      <c r="EE5" s="422"/>
      <c r="EF5" s="422"/>
      <c r="EG5" s="422"/>
      <c r="EH5" s="422"/>
      <c r="EI5" s="422"/>
      <c r="EJ5" s="422"/>
      <c r="EK5" s="422"/>
      <c r="EL5" s="422"/>
      <c r="EM5" s="422"/>
      <c r="EN5" s="422"/>
      <c r="EO5" s="422"/>
      <c r="EP5" s="422"/>
      <c r="EQ5" s="422"/>
      <c r="ER5" s="422"/>
      <c r="ES5" s="422"/>
      <c r="ET5" s="422"/>
      <c r="EU5" s="422"/>
      <c r="EV5" s="422"/>
      <c r="EW5" s="422"/>
      <c r="EX5" s="422"/>
      <c r="EY5" s="422"/>
      <c r="EZ5" s="422"/>
      <c r="FA5" s="422"/>
      <c r="FB5" s="422"/>
      <c r="FC5" s="422"/>
      <c r="FD5" s="422"/>
      <c r="FE5" s="422"/>
      <c r="FF5" s="422"/>
      <c r="FG5" s="422"/>
      <c r="FH5" s="422"/>
      <c r="FI5" s="422"/>
      <c r="FJ5" s="422"/>
      <c r="FK5" s="422"/>
      <c r="FL5" s="422"/>
      <c r="FM5" s="422"/>
      <c r="FN5" s="422"/>
      <c r="FO5" s="422"/>
      <c r="FP5" s="422"/>
      <c r="FQ5" s="422"/>
      <c r="FR5" s="422"/>
      <c r="FS5" s="422"/>
      <c r="FT5" s="422"/>
      <c r="FU5" s="422"/>
      <c r="FV5" s="422"/>
      <c r="FW5" s="422"/>
      <c r="FX5" s="422"/>
      <c r="FY5" s="422"/>
      <c r="FZ5" s="422"/>
      <c r="GA5" s="422"/>
      <c r="GB5" s="422"/>
      <c r="GC5" s="422"/>
      <c r="GD5" s="422"/>
      <c r="GE5" s="422"/>
      <c r="GF5" s="422"/>
      <c r="GG5" s="422"/>
      <c r="GH5" s="422"/>
      <c r="GI5" s="422"/>
      <c r="GJ5" s="422"/>
      <c r="GK5" s="422"/>
      <c r="GL5" s="422"/>
      <c r="GM5" s="422"/>
    </row>
    <row r="6" spans="1:195">
      <c r="A6" s="848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</row>
    <row r="7" spans="1:195">
      <c r="A7" s="839" t="s">
        <v>165</v>
      </c>
      <c r="B7" s="839"/>
      <c r="D7" s="328"/>
      <c r="E7" s="292"/>
      <c r="F7" s="292"/>
      <c r="G7" s="292"/>
      <c r="H7" s="835"/>
      <c r="I7" s="835"/>
      <c r="J7" s="835"/>
      <c r="K7" s="835"/>
      <c r="L7" s="835"/>
      <c r="M7" s="835"/>
      <c r="N7" s="835"/>
    </row>
    <row r="8" spans="1:195" ht="39" customHeight="1">
      <c r="A8" s="778" t="s">
        <v>2</v>
      </c>
      <c r="B8" s="778" t="s">
        <v>3</v>
      </c>
      <c r="C8" s="850" t="s">
        <v>493</v>
      </c>
      <c r="D8" s="840" t="s">
        <v>87</v>
      </c>
      <c r="E8" s="836" t="s">
        <v>88</v>
      </c>
      <c r="F8" s="837"/>
      <c r="G8" s="837"/>
      <c r="H8" s="838"/>
      <c r="I8" s="778" t="s">
        <v>657</v>
      </c>
      <c r="J8" s="778"/>
      <c r="K8" s="778"/>
      <c r="L8" s="778"/>
      <c r="M8" s="778"/>
      <c r="N8" s="778"/>
      <c r="O8" s="843" t="s">
        <v>714</v>
      </c>
      <c r="P8" s="843"/>
    </row>
    <row r="9" spans="1:195" ht="44.45" customHeight="1">
      <c r="A9" s="778"/>
      <c r="B9" s="778"/>
      <c r="C9" s="851"/>
      <c r="D9" s="841"/>
      <c r="E9" s="347" t="s">
        <v>93</v>
      </c>
      <c r="F9" s="347" t="s">
        <v>22</v>
      </c>
      <c r="G9" s="347" t="s">
        <v>44</v>
      </c>
      <c r="H9" s="347" t="s">
        <v>693</v>
      </c>
      <c r="I9" s="353" t="s">
        <v>19</v>
      </c>
      <c r="J9" s="353" t="s">
        <v>658</v>
      </c>
      <c r="K9" s="353" t="s">
        <v>659</v>
      </c>
      <c r="L9" s="353" t="s">
        <v>660</v>
      </c>
      <c r="M9" s="353" t="s">
        <v>661</v>
      </c>
      <c r="N9" s="353" t="s">
        <v>662</v>
      </c>
      <c r="O9" s="366" t="s">
        <v>720</v>
      </c>
      <c r="P9" s="366" t="s">
        <v>718</v>
      </c>
    </row>
    <row r="10" spans="1:195" s="362" customFormat="1">
      <c r="A10" s="360">
        <v>1</v>
      </c>
      <c r="B10" s="360">
        <v>2</v>
      </c>
      <c r="C10" s="360">
        <v>3</v>
      </c>
      <c r="D10" s="360">
        <v>4</v>
      </c>
      <c r="E10" s="360">
        <v>5</v>
      </c>
      <c r="F10" s="360">
        <v>6</v>
      </c>
      <c r="G10" s="360">
        <v>7</v>
      </c>
      <c r="H10" s="360">
        <v>8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  <c r="DQ10" s="424"/>
      <c r="DR10" s="424"/>
      <c r="DS10" s="424"/>
      <c r="DT10" s="424"/>
      <c r="DU10" s="424"/>
      <c r="DV10" s="424"/>
      <c r="DW10" s="424"/>
      <c r="DX10" s="424"/>
      <c r="DY10" s="424"/>
      <c r="DZ10" s="424"/>
      <c r="EA10" s="424"/>
      <c r="EB10" s="424"/>
      <c r="EC10" s="424"/>
      <c r="ED10" s="424"/>
      <c r="EE10" s="424"/>
      <c r="EF10" s="424"/>
      <c r="EG10" s="424"/>
      <c r="EH10" s="424"/>
      <c r="EI10" s="424"/>
      <c r="EJ10" s="424"/>
      <c r="EK10" s="424"/>
      <c r="EL10" s="424"/>
      <c r="EM10" s="424"/>
      <c r="EN10" s="424"/>
      <c r="EO10" s="424"/>
      <c r="EP10" s="424"/>
      <c r="EQ10" s="424"/>
      <c r="ER10" s="424"/>
      <c r="ES10" s="424"/>
      <c r="ET10" s="424"/>
      <c r="EU10" s="424"/>
      <c r="EV10" s="424"/>
      <c r="EW10" s="424"/>
      <c r="EX10" s="424"/>
      <c r="EY10" s="424"/>
      <c r="EZ10" s="424"/>
      <c r="FA10" s="424"/>
      <c r="FB10" s="424"/>
      <c r="FC10" s="424"/>
      <c r="FD10" s="424"/>
      <c r="FE10" s="424"/>
      <c r="FF10" s="424"/>
      <c r="FG10" s="424"/>
      <c r="FH10" s="424"/>
      <c r="FI10" s="424"/>
      <c r="FJ10" s="424"/>
      <c r="FK10" s="424"/>
      <c r="FL10" s="424"/>
      <c r="FM10" s="424"/>
      <c r="FN10" s="424"/>
      <c r="FO10" s="424"/>
      <c r="FP10" s="424"/>
      <c r="FQ10" s="424"/>
      <c r="FR10" s="424"/>
      <c r="FS10" s="424"/>
      <c r="FT10" s="424"/>
      <c r="FU10" s="424"/>
      <c r="FV10" s="424"/>
      <c r="FW10" s="424"/>
      <c r="FX10" s="424"/>
      <c r="FY10" s="424"/>
      <c r="FZ10" s="424"/>
      <c r="GA10" s="424"/>
      <c r="GB10" s="424"/>
      <c r="GC10" s="424"/>
      <c r="GD10" s="424"/>
      <c r="GE10" s="424"/>
      <c r="GF10" s="424"/>
      <c r="GG10" s="424"/>
      <c r="GH10" s="424"/>
      <c r="GI10" s="424"/>
      <c r="GJ10" s="424"/>
      <c r="GK10" s="424"/>
      <c r="GL10" s="424"/>
      <c r="GM10" s="424"/>
    </row>
    <row r="11" spans="1:195">
      <c r="A11" s="296">
        <v>1</v>
      </c>
      <c r="B11" s="297"/>
      <c r="C11" s="297"/>
      <c r="D11" s="331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</row>
    <row r="12" spans="1:195">
      <c r="A12" s="296">
        <v>2</v>
      </c>
      <c r="B12" s="297"/>
      <c r="C12" s="297"/>
      <c r="D12" s="331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</row>
    <row r="13" spans="1:195">
      <c r="A13" s="296">
        <v>3</v>
      </c>
      <c r="B13" s="297"/>
      <c r="C13" s="297"/>
      <c r="D13" s="331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</row>
    <row r="14" spans="1:195">
      <c r="A14" s="296">
        <v>4</v>
      </c>
      <c r="B14" s="297"/>
      <c r="C14" s="297"/>
      <c r="D14" s="331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</row>
    <row r="15" spans="1:195">
      <c r="A15" s="296">
        <v>5</v>
      </c>
      <c r="B15" s="297"/>
      <c r="C15" s="297"/>
      <c r="D15" s="331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</row>
    <row r="16" spans="1:195">
      <c r="A16" s="296">
        <v>6</v>
      </c>
      <c r="B16" s="297"/>
      <c r="C16" s="297"/>
      <c r="D16" s="331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</row>
    <row r="17" spans="1:16">
      <c r="A17" s="296">
        <v>7</v>
      </c>
      <c r="B17" s="297"/>
      <c r="C17" s="297"/>
      <c r="D17" s="331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</row>
    <row r="18" spans="1:16">
      <c r="A18" s="296">
        <v>8</v>
      </c>
      <c r="B18" s="297"/>
      <c r="C18" s="297"/>
      <c r="D18" s="331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</row>
    <row r="19" spans="1:16">
      <c r="A19" s="296">
        <v>9</v>
      </c>
      <c r="B19" s="297"/>
      <c r="C19" s="297"/>
      <c r="D19" s="331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</row>
    <row r="20" spans="1:16">
      <c r="A20" s="296">
        <v>10</v>
      </c>
      <c r="B20" s="297"/>
      <c r="C20" s="297"/>
      <c r="D20" s="331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</row>
    <row r="21" spans="1:16">
      <c r="A21" s="296">
        <v>11</v>
      </c>
      <c r="B21" s="297"/>
      <c r="C21" s="297"/>
      <c r="D21" s="331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</row>
    <row r="22" spans="1:16">
      <c r="A22" s="296">
        <v>12</v>
      </c>
      <c r="B22" s="297"/>
      <c r="C22" s="297"/>
      <c r="D22" s="331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</row>
    <row r="23" spans="1:16">
      <c r="A23" s="296">
        <v>13</v>
      </c>
      <c r="B23" s="297"/>
      <c r="C23" s="297"/>
      <c r="D23" s="331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</row>
    <row r="24" spans="1:16">
      <c r="A24" s="296">
        <v>14</v>
      </c>
      <c r="B24" s="297"/>
      <c r="C24" s="297"/>
      <c r="D24" s="331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</row>
    <row r="25" spans="1:16">
      <c r="A25" s="298" t="s">
        <v>7</v>
      </c>
      <c r="B25" s="297"/>
      <c r="C25" s="297"/>
      <c r="D25" s="331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</row>
    <row r="26" spans="1:16">
      <c r="A26" s="298" t="s">
        <v>7</v>
      </c>
      <c r="B26" s="297"/>
      <c r="C26" s="297"/>
      <c r="D26" s="331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</row>
    <row r="27" spans="1:16">
      <c r="A27" s="361" t="s">
        <v>19</v>
      </c>
      <c r="B27" s="297"/>
      <c r="C27" s="297"/>
      <c r="D27" s="331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</row>
    <row r="28" spans="1:16">
      <c r="A28" s="299"/>
      <c r="B28" s="299"/>
      <c r="C28" s="299"/>
      <c r="D28" s="299"/>
      <c r="E28" s="292"/>
      <c r="F28" s="292"/>
      <c r="G28" s="292"/>
      <c r="H28" s="292"/>
      <c r="I28" s="292"/>
      <c r="J28" s="292"/>
      <c r="K28" s="292"/>
      <c r="L28" s="292"/>
      <c r="M28" s="292"/>
      <c r="N28" s="292"/>
    </row>
    <row r="29" spans="1:16">
      <c r="A29" s="300"/>
      <c r="B29" s="301"/>
      <c r="C29" s="301"/>
      <c r="D29" s="299"/>
      <c r="E29" s="292"/>
      <c r="F29" s="292"/>
      <c r="G29" s="292"/>
      <c r="H29" s="292"/>
      <c r="I29" s="292"/>
      <c r="J29" s="292"/>
      <c r="K29" s="292"/>
      <c r="L29" s="292"/>
      <c r="M29" s="292"/>
      <c r="N29" s="292"/>
    </row>
    <row r="30" spans="1:16">
      <c r="A30" s="302"/>
      <c r="B30" s="302"/>
      <c r="C30" s="302"/>
      <c r="E30" s="292"/>
      <c r="F30" s="292"/>
      <c r="G30" s="292"/>
      <c r="H30" s="292"/>
      <c r="I30" s="292"/>
      <c r="J30" s="292"/>
      <c r="K30" s="292"/>
      <c r="L30" s="292"/>
      <c r="M30" s="292"/>
      <c r="N30" s="292"/>
    </row>
    <row r="31" spans="1:16">
      <c r="A31" s="302"/>
      <c r="B31" s="302"/>
      <c r="C31" s="302"/>
      <c r="E31" s="292"/>
      <c r="F31" s="292"/>
      <c r="G31" s="292"/>
      <c r="H31" s="292"/>
      <c r="I31" s="292"/>
      <c r="J31" s="292"/>
      <c r="K31" s="292"/>
      <c r="L31" s="292"/>
      <c r="M31" s="292"/>
      <c r="N31" s="292"/>
    </row>
    <row r="32" spans="1:16">
      <c r="A32" s="302"/>
      <c r="B32" s="302"/>
      <c r="C32" s="302"/>
      <c r="E32" s="292"/>
      <c r="F32" s="292"/>
      <c r="G32" s="292"/>
      <c r="H32" s="292"/>
      <c r="I32" s="292"/>
      <c r="J32" s="292"/>
      <c r="K32" s="292"/>
      <c r="L32" s="292"/>
      <c r="M32" s="292"/>
      <c r="N32" s="292"/>
    </row>
    <row r="33" spans="1:14">
      <c r="A33" s="302"/>
      <c r="B33" s="302"/>
      <c r="C33" s="302"/>
      <c r="E33" s="292"/>
      <c r="F33" s="292"/>
      <c r="G33" s="292"/>
      <c r="H33" s="292"/>
      <c r="I33" s="292"/>
      <c r="J33" s="292"/>
      <c r="K33" s="292"/>
      <c r="L33" s="292"/>
      <c r="M33" s="292"/>
      <c r="N33" s="292"/>
    </row>
    <row r="34" spans="1:14">
      <c r="A34" s="302" t="s">
        <v>12</v>
      </c>
      <c r="D34" s="302"/>
      <c r="E34" s="292"/>
      <c r="F34" s="302"/>
      <c r="G34" s="302"/>
      <c r="H34" s="302"/>
      <c r="I34" s="302"/>
      <c r="J34" s="302"/>
      <c r="K34" s="302"/>
      <c r="L34" s="302" t="s">
        <v>13</v>
      </c>
      <c r="M34" s="302"/>
      <c r="N34" s="302"/>
    </row>
    <row r="35" spans="1:14" ht="12.75" customHeight="1">
      <c r="E35" s="302"/>
      <c r="F35" s="842" t="s">
        <v>14</v>
      </c>
      <c r="G35" s="842"/>
      <c r="H35" s="842"/>
      <c r="I35" s="842"/>
      <c r="J35" s="842"/>
      <c r="K35" s="842"/>
      <c r="L35" s="842"/>
      <c r="M35" s="842"/>
      <c r="N35" s="842"/>
    </row>
    <row r="36" spans="1:14" ht="12.75" customHeight="1">
      <c r="E36" s="842" t="s">
        <v>89</v>
      </c>
      <c r="F36" s="842"/>
      <c r="G36" s="842"/>
      <c r="H36" s="842"/>
      <c r="I36" s="842"/>
      <c r="J36" s="842"/>
      <c r="K36" s="842"/>
      <c r="L36" s="842"/>
      <c r="M36" s="842"/>
      <c r="N36" s="842"/>
    </row>
    <row r="37" spans="1:14">
      <c r="A37" s="302"/>
      <c r="B37" s="302"/>
      <c r="E37" s="292"/>
      <c r="F37" s="302"/>
      <c r="G37" s="302"/>
      <c r="H37" s="302"/>
      <c r="I37" s="302"/>
      <c r="J37" s="302"/>
      <c r="K37" s="302"/>
      <c r="L37" s="302" t="s">
        <v>715</v>
      </c>
      <c r="M37" s="302"/>
      <c r="N37" s="302"/>
    </row>
    <row r="38" spans="1:14" s="421" customFormat="1"/>
    <row r="39" spans="1:14" s="421" customFormat="1">
      <c r="A39" s="834"/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</row>
    <row r="40" spans="1:14" s="421" customFormat="1"/>
    <row r="41" spans="1:14" s="421" customFormat="1"/>
    <row r="42" spans="1:14" s="421" customFormat="1"/>
    <row r="43" spans="1:14" s="421" customFormat="1"/>
    <row r="44" spans="1:14" s="421" customFormat="1"/>
    <row r="45" spans="1:14" s="421" customFormat="1"/>
    <row r="46" spans="1:14" s="421" customFormat="1"/>
    <row r="47" spans="1:14" s="421" customFormat="1"/>
    <row r="48" spans="1:14" s="421" customFormat="1"/>
    <row r="49" s="421" customFormat="1"/>
    <row r="50" s="421" customFormat="1"/>
    <row r="51" s="421" customFormat="1"/>
    <row r="52" s="421" customFormat="1"/>
    <row r="53" s="421" customFormat="1"/>
    <row r="54" s="421" customFormat="1"/>
    <row r="55" s="421" customFormat="1"/>
    <row r="56" s="421" customFormat="1"/>
    <row r="57" s="421" customFormat="1"/>
    <row r="58" s="421" customFormat="1"/>
    <row r="59" s="421" customFormat="1"/>
    <row r="60" s="421" customFormat="1"/>
    <row r="61" s="421" customFormat="1"/>
    <row r="62" s="421" customFormat="1"/>
    <row r="63" s="421" customFormat="1"/>
    <row r="64" s="421" customFormat="1"/>
    <row r="65" s="421" customFormat="1"/>
    <row r="66" s="421" customFormat="1"/>
    <row r="67" s="421" customFormat="1"/>
    <row r="68" s="421" customFormat="1"/>
    <row r="69" s="421" customFormat="1"/>
    <row r="70" s="421" customFormat="1"/>
    <row r="71" s="421" customFormat="1"/>
    <row r="72" s="421" customFormat="1"/>
    <row r="73" s="421" customFormat="1"/>
    <row r="74" s="421" customFormat="1"/>
    <row r="75" s="421" customFormat="1"/>
    <row r="76" s="421" customFormat="1"/>
    <row r="77" s="421" customFormat="1"/>
    <row r="78" s="421" customFormat="1"/>
    <row r="79" s="421" customFormat="1"/>
    <row r="80" s="421" customFormat="1"/>
    <row r="81" s="421" customFormat="1"/>
    <row r="82" s="421" customFormat="1"/>
    <row r="83" s="421" customFormat="1"/>
    <row r="84" s="421" customFormat="1"/>
    <row r="85" s="421" customFormat="1"/>
    <row r="86" s="421" customFormat="1"/>
    <row r="87" s="421" customFormat="1"/>
    <row r="88" s="421" customFormat="1"/>
    <row r="89" s="421" customFormat="1"/>
    <row r="90" s="421" customFormat="1"/>
    <row r="91" s="421" customFormat="1"/>
    <row r="92" s="421" customFormat="1"/>
    <row r="93" s="421" customFormat="1"/>
    <row r="94" s="421" customFormat="1"/>
    <row r="95" s="421" customFormat="1"/>
    <row r="96" s="421" customFormat="1"/>
    <row r="97" s="421" customFormat="1"/>
    <row r="98" s="421" customFormat="1"/>
    <row r="99" s="421" customFormat="1"/>
    <row r="100" s="421" customFormat="1"/>
    <row r="101" s="421" customFormat="1"/>
    <row r="102" s="421" customFormat="1"/>
    <row r="103" s="421" customFormat="1"/>
    <row r="104" s="421" customFormat="1"/>
    <row r="105" s="421" customFormat="1"/>
    <row r="106" s="421" customFormat="1"/>
    <row r="107" s="421" customFormat="1"/>
    <row r="108" s="421" customFormat="1"/>
    <row r="109" s="421" customFormat="1"/>
    <row r="110" s="421" customFormat="1"/>
    <row r="111" s="421" customFormat="1"/>
    <row r="112" s="421" customFormat="1"/>
    <row r="113" s="421" customFormat="1"/>
    <row r="114" s="421" customFormat="1"/>
    <row r="115" s="421" customFormat="1"/>
    <row r="116" s="421" customFormat="1"/>
    <row r="117" s="421" customFormat="1"/>
    <row r="118" s="421" customFormat="1"/>
    <row r="119" s="421" customFormat="1"/>
    <row r="120" s="421" customFormat="1"/>
    <row r="121" s="421" customFormat="1"/>
    <row r="122" s="421" customFormat="1"/>
    <row r="123" s="421" customFormat="1"/>
    <row r="124" s="421" customFormat="1"/>
    <row r="125" s="421" customFormat="1"/>
    <row r="126" s="421" customFormat="1"/>
    <row r="127" s="421" customFormat="1"/>
    <row r="128" s="421" customFormat="1"/>
    <row r="129" s="421" customFormat="1"/>
    <row r="130" s="421" customFormat="1"/>
    <row r="131" s="421" customFormat="1"/>
    <row r="132" s="421" customFormat="1"/>
    <row r="133" s="421" customFormat="1"/>
    <row r="134" s="421" customFormat="1"/>
    <row r="135" s="421" customFormat="1"/>
    <row r="136" s="421" customFormat="1"/>
    <row r="137" s="421" customFormat="1"/>
    <row r="138" s="421" customFormat="1"/>
    <row r="139" s="421" customFormat="1"/>
    <row r="140" s="421" customFormat="1"/>
    <row r="141" s="421" customFormat="1"/>
    <row r="142" s="421" customFormat="1"/>
    <row r="143" s="421" customFormat="1"/>
    <row r="144" s="421" customFormat="1"/>
    <row r="145" s="421" customFormat="1"/>
    <row r="146" s="421" customFormat="1"/>
    <row r="147" s="421" customFormat="1"/>
    <row r="148" s="421" customFormat="1"/>
    <row r="149" s="421" customFormat="1"/>
    <row r="150" s="421" customFormat="1"/>
    <row r="151" s="421" customFormat="1"/>
    <row r="152" s="421" customFormat="1"/>
    <row r="153" s="421" customFormat="1"/>
    <row r="154" s="421" customFormat="1"/>
    <row r="155" s="421" customFormat="1"/>
    <row r="156" s="421" customFormat="1"/>
    <row r="157" s="421" customFormat="1"/>
    <row r="158" s="421" customFormat="1"/>
    <row r="159" s="421" customFormat="1"/>
    <row r="160" s="421" customFormat="1"/>
    <row r="161" s="421" customFormat="1"/>
    <row r="162" s="421" customFormat="1"/>
    <row r="163" s="421" customFormat="1"/>
    <row r="164" s="421" customFormat="1"/>
    <row r="165" s="421" customFormat="1"/>
    <row r="166" s="421" customFormat="1"/>
    <row r="167" s="421" customFormat="1"/>
    <row r="168" s="421" customFormat="1"/>
    <row r="169" s="421" customFormat="1"/>
    <row r="170" s="421" customFormat="1"/>
    <row r="171" s="421" customFormat="1"/>
    <row r="172" s="421" customFormat="1"/>
    <row r="173" s="421" customFormat="1"/>
    <row r="174" s="421" customFormat="1"/>
    <row r="175" s="421" customFormat="1"/>
    <row r="176" s="421" customFormat="1"/>
    <row r="177" s="421" customFormat="1"/>
    <row r="178" s="421" customFormat="1"/>
    <row r="179" s="421" customFormat="1"/>
    <row r="180" s="421" customFormat="1"/>
    <row r="181" s="421" customFormat="1"/>
    <row r="182" s="421" customFormat="1"/>
    <row r="183" s="421" customFormat="1"/>
    <row r="184" s="421" customFormat="1"/>
    <row r="185" s="421" customFormat="1"/>
    <row r="186" s="421" customFormat="1"/>
    <row r="187" s="421" customFormat="1"/>
    <row r="188" s="421" customFormat="1"/>
    <row r="189" s="421" customFormat="1"/>
    <row r="190" s="421" customFormat="1"/>
    <row r="191" s="421" customFormat="1"/>
    <row r="192" s="421" customFormat="1"/>
    <row r="193" s="421" customFormat="1"/>
    <row r="194" s="421" customFormat="1"/>
    <row r="195" s="421" customFormat="1"/>
    <row r="196" s="421" customFormat="1"/>
    <row r="197" s="421" customFormat="1"/>
    <row r="198" s="421" customFormat="1"/>
    <row r="199" s="421" customFormat="1"/>
    <row r="200" s="421" customFormat="1"/>
    <row r="201" s="421" customFormat="1"/>
    <row r="202" s="421" customFormat="1"/>
    <row r="203" s="421" customFormat="1"/>
    <row r="204" s="421" customFormat="1"/>
    <row r="205" s="421" customFormat="1"/>
    <row r="206" s="421" customFormat="1"/>
    <row r="207" s="421" customFormat="1"/>
    <row r="208" s="421" customFormat="1"/>
    <row r="209" s="421" customFormat="1"/>
    <row r="210" s="421" customFormat="1"/>
    <row r="211" s="421" customFormat="1"/>
    <row r="212" s="421" customFormat="1"/>
    <row r="213" s="421" customFormat="1"/>
    <row r="214" s="421" customFormat="1"/>
    <row r="215" s="421" customFormat="1"/>
    <row r="216" s="421" customFormat="1"/>
    <row r="217" s="421" customFormat="1"/>
    <row r="218" s="421" customFormat="1"/>
    <row r="219" s="421" customFormat="1"/>
    <row r="220" s="421" customFormat="1"/>
    <row r="221" s="421" customFormat="1"/>
    <row r="222" s="421" customFormat="1"/>
    <row r="223" s="421" customFormat="1"/>
    <row r="224" s="421" customFormat="1"/>
    <row r="225" s="421" customFormat="1"/>
    <row r="226" s="421" customFormat="1"/>
    <row r="227" s="421" customFormat="1"/>
    <row r="228" s="421" customFormat="1"/>
    <row r="229" s="421" customFormat="1"/>
    <row r="230" s="421" customFormat="1"/>
    <row r="231" s="421" customFormat="1"/>
    <row r="232" s="421" customFormat="1"/>
    <row r="233" s="421" customFormat="1"/>
    <row r="234" s="421" customFormat="1"/>
    <row r="235" s="421" customFormat="1"/>
    <row r="236" s="421" customFormat="1"/>
    <row r="237" s="421" customFormat="1"/>
    <row r="238" s="421" customFormat="1"/>
    <row r="239" s="421" customFormat="1"/>
    <row r="240" s="421" customFormat="1"/>
    <row r="241" s="421" customFormat="1"/>
    <row r="242" s="421" customFormat="1"/>
    <row r="243" s="421" customFormat="1"/>
    <row r="244" s="421" customFormat="1"/>
    <row r="245" s="421" customFormat="1"/>
    <row r="246" s="421" customFormat="1"/>
    <row r="247" s="421" customFormat="1"/>
    <row r="248" s="421" customFormat="1"/>
    <row r="249" s="421" customFormat="1"/>
    <row r="250" s="421" customFormat="1"/>
    <row r="251" s="421" customFormat="1"/>
    <row r="252" s="421" customFormat="1"/>
    <row r="253" s="421" customFormat="1"/>
    <row r="254" s="421" customFormat="1"/>
    <row r="255" s="421" customFormat="1"/>
    <row r="256" s="421" customFormat="1"/>
    <row r="257" s="421" customFormat="1"/>
    <row r="258" s="421" customFormat="1"/>
    <row r="259" s="421" customFormat="1"/>
    <row r="260" s="421" customFormat="1"/>
    <row r="261" s="421" customFormat="1"/>
    <row r="262" s="421" customFormat="1"/>
    <row r="263" s="421" customFormat="1"/>
    <row r="264" s="421" customFormat="1"/>
    <row r="265" s="421" customFormat="1"/>
    <row r="266" s="421" customFormat="1"/>
    <row r="267" s="421" customFormat="1"/>
    <row r="268" s="421" customFormat="1"/>
    <row r="269" s="421" customFormat="1"/>
    <row r="270" s="421" customFormat="1"/>
    <row r="271" s="421" customFormat="1"/>
    <row r="272" s="421" customFormat="1"/>
    <row r="273" s="421" customFormat="1"/>
    <row r="274" s="421" customFormat="1"/>
    <row r="275" s="421" customFormat="1"/>
    <row r="276" s="421" customFormat="1"/>
    <row r="277" s="421" customFormat="1"/>
    <row r="278" s="421" customFormat="1"/>
    <row r="279" s="421" customFormat="1"/>
    <row r="280" s="421" customFormat="1"/>
    <row r="281" s="421" customFormat="1"/>
    <row r="282" s="421" customFormat="1"/>
    <row r="283" s="421" customFormat="1"/>
    <row r="284" s="421" customFormat="1"/>
    <row r="285" s="421" customFormat="1"/>
    <row r="286" s="421" customFormat="1"/>
    <row r="287" s="421" customFormat="1"/>
    <row r="288" s="421" customFormat="1"/>
    <row r="289" s="421" customFormat="1"/>
    <row r="290" s="421" customFormat="1"/>
    <row r="291" s="421" customFormat="1"/>
    <row r="292" s="421" customFormat="1"/>
    <row r="293" s="421" customFormat="1"/>
    <row r="294" s="421" customFormat="1"/>
    <row r="295" s="421" customFormat="1"/>
    <row r="296" s="421" customFormat="1"/>
    <row r="297" s="421" customFormat="1"/>
    <row r="298" s="421" customFormat="1"/>
    <row r="299" s="421" customFormat="1"/>
    <row r="300" s="421" customFormat="1"/>
    <row r="301" s="421" customFormat="1"/>
    <row r="302" s="421" customFormat="1"/>
    <row r="303" s="421" customFormat="1"/>
    <row r="304" s="421" customFormat="1"/>
    <row r="305" s="421" customFormat="1"/>
    <row r="306" s="421" customFormat="1"/>
    <row r="307" s="421" customFormat="1"/>
    <row r="308" s="421" customFormat="1"/>
    <row r="309" s="421" customFormat="1"/>
    <row r="310" s="421" customFormat="1"/>
    <row r="311" s="421" customFormat="1"/>
    <row r="312" s="421" customFormat="1"/>
    <row r="313" s="421" customFormat="1"/>
    <row r="314" s="421" customFormat="1"/>
    <row r="315" s="421" customFormat="1"/>
    <row r="316" s="421" customFormat="1"/>
    <row r="317" s="421" customFormat="1"/>
    <row r="318" s="421" customFormat="1"/>
    <row r="319" s="421" customFormat="1"/>
    <row r="320" s="421" customFormat="1"/>
    <row r="321" s="421" customFormat="1"/>
    <row r="322" s="421" customFormat="1"/>
    <row r="323" s="421" customFormat="1"/>
    <row r="324" s="421" customFormat="1"/>
    <row r="325" s="421" customFormat="1"/>
    <row r="326" s="421" customFormat="1"/>
    <row r="327" s="421" customFormat="1"/>
    <row r="328" s="421" customFormat="1"/>
    <row r="329" s="421" customFormat="1"/>
    <row r="330" s="421" customFormat="1"/>
    <row r="331" s="421" customFormat="1"/>
    <row r="332" s="421" customFormat="1"/>
    <row r="333" s="421" customFormat="1"/>
    <row r="334" s="421" customFormat="1"/>
    <row r="335" s="421" customFormat="1"/>
    <row r="336" s="421" customFormat="1"/>
    <row r="337" s="421" customFormat="1"/>
    <row r="338" s="421" customFormat="1"/>
    <row r="339" s="421" customFormat="1"/>
    <row r="340" s="421" customFormat="1"/>
    <row r="341" s="421" customFormat="1"/>
    <row r="342" s="421" customFormat="1"/>
    <row r="343" s="421" customFormat="1"/>
    <row r="344" s="421" customFormat="1"/>
    <row r="345" s="421" customFormat="1"/>
    <row r="346" s="421" customFormat="1"/>
    <row r="347" s="421" customFormat="1"/>
    <row r="348" s="421" customFormat="1"/>
    <row r="349" s="421" customFormat="1"/>
    <row r="350" s="421" customFormat="1"/>
    <row r="351" s="421" customFormat="1"/>
    <row r="352" s="421" customFormat="1"/>
    <row r="353" s="421" customFormat="1"/>
    <row r="354" s="421" customFormat="1"/>
    <row r="355" s="421" customFormat="1"/>
    <row r="356" s="421" customFormat="1"/>
    <row r="357" s="421" customFormat="1"/>
    <row r="358" s="421" customFormat="1"/>
    <row r="359" s="421" customFormat="1"/>
    <row r="360" s="421" customFormat="1"/>
    <row r="361" s="421" customFormat="1"/>
    <row r="362" s="421" customFormat="1"/>
    <row r="363" s="421" customFormat="1"/>
    <row r="364" s="421" customFormat="1"/>
    <row r="365" s="421" customFormat="1"/>
    <row r="366" s="421" customFormat="1"/>
    <row r="367" s="421" customFormat="1"/>
    <row r="368" s="421" customFormat="1"/>
    <row r="369" s="421" customFormat="1"/>
    <row r="370" s="421" customFormat="1"/>
    <row r="371" s="421" customFormat="1"/>
    <row r="372" s="421" customFormat="1"/>
    <row r="373" s="421" customFormat="1"/>
    <row r="374" s="421" customFormat="1"/>
    <row r="375" s="421" customFormat="1"/>
    <row r="376" s="421" customFormat="1"/>
    <row r="377" s="421" customFormat="1"/>
    <row r="378" s="421" customFormat="1"/>
    <row r="379" s="421" customFormat="1"/>
    <row r="380" s="421" customFormat="1"/>
    <row r="381" s="421" customFormat="1"/>
    <row r="382" s="421" customFormat="1"/>
    <row r="383" s="421" customFormat="1"/>
    <row r="384" s="421" customFormat="1"/>
    <row r="385" s="421" customFormat="1"/>
    <row r="386" s="421" customFormat="1"/>
    <row r="387" s="421" customFormat="1"/>
    <row r="388" s="421" customFormat="1"/>
    <row r="389" s="421" customFormat="1"/>
    <row r="390" s="421" customFormat="1"/>
    <row r="391" s="421" customFormat="1"/>
    <row r="392" s="421" customFormat="1"/>
    <row r="393" s="421" customFormat="1"/>
    <row r="394" s="421" customFormat="1"/>
    <row r="395" s="421" customFormat="1"/>
    <row r="396" s="421" customFormat="1"/>
    <row r="397" s="421" customFormat="1"/>
    <row r="398" s="421" customFormat="1"/>
    <row r="399" s="421" customFormat="1"/>
    <row r="400" s="421" customFormat="1"/>
    <row r="401" s="421" customFormat="1"/>
    <row r="402" s="421" customFormat="1"/>
    <row r="403" s="421" customFormat="1"/>
    <row r="404" s="421" customFormat="1"/>
    <row r="405" s="421" customFormat="1"/>
    <row r="406" s="421" customFormat="1"/>
    <row r="407" s="421" customFormat="1"/>
    <row r="408" s="421" customFormat="1"/>
    <row r="409" s="421" customFormat="1"/>
    <row r="410" s="421" customFormat="1"/>
    <row r="411" s="421" customFormat="1"/>
    <row r="412" s="421" customFormat="1"/>
    <row r="413" s="421" customFormat="1"/>
    <row r="414" s="421" customFormat="1"/>
    <row r="415" s="421" customFormat="1"/>
    <row r="416" s="421" customFormat="1"/>
    <row r="417" s="421" customFormat="1"/>
    <row r="418" s="421" customFormat="1"/>
    <row r="419" s="421" customFormat="1"/>
    <row r="420" s="421" customFormat="1"/>
    <row r="421" s="421" customFormat="1"/>
    <row r="422" s="421" customFormat="1"/>
    <row r="423" s="421" customFormat="1"/>
    <row r="424" s="421" customFormat="1"/>
    <row r="425" s="421" customFormat="1"/>
    <row r="426" s="421" customFormat="1"/>
    <row r="427" s="421" customFormat="1"/>
    <row r="428" s="421" customFormat="1"/>
    <row r="429" s="421" customFormat="1"/>
    <row r="430" s="421" customFormat="1"/>
    <row r="431" s="421" customFormat="1"/>
    <row r="432" s="421" customFormat="1"/>
    <row r="433" s="421" customFormat="1"/>
    <row r="434" s="421" customFormat="1"/>
    <row r="435" s="421" customFormat="1"/>
    <row r="436" s="421" customFormat="1"/>
    <row r="437" s="421" customFormat="1"/>
    <row r="438" s="421" customFormat="1"/>
    <row r="439" s="421" customFormat="1"/>
    <row r="440" s="421" customFormat="1"/>
    <row r="441" s="421" customFormat="1"/>
    <row r="442" s="421" customFormat="1"/>
    <row r="443" s="421" customFormat="1"/>
    <row r="444" s="421" customFormat="1"/>
    <row r="445" s="421" customFormat="1"/>
    <row r="446" s="421" customFormat="1"/>
    <row r="447" s="421" customFormat="1"/>
    <row r="448" s="421" customFormat="1"/>
    <row r="449" s="421" customFormat="1"/>
    <row r="450" s="421" customFormat="1"/>
    <row r="451" s="421" customFormat="1"/>
    <row r="452" s="421" customFormat="1"/>
    <row r="453" s="421" customFormat="1"/>
    <row r="454" s="421" customFormat="1"/>
    <row r="455" s="421" customFormat="1"/>
    <row r="456" s="421" customFormat="1"/>
    <row r="457" s="421" customFormat="1"/>
    <row r="458" s="421" customFormat="1"/>
    <row r="459" s="421" customFormat="1"/>
    <row r="460" s="421" customFormat="1"/>
    <row r="461" s="421" customFormat="1"/>
    <row r="462" s="421" customFormat="1"/>
    <row r="463" s="421" customFormat="1"/>
    <row r="464" s="421" customFormat="1"/>
    <row r="465" s="421" customFormat="1"/>
    <row r="466" s="421" customFormat="1"/>
    <row r="467" s="421" customFormat="1"/>
    <row r="468" s="421" customFormat="1"/>
    <row r="469" s="421" customFormat="1"/>
    <row r="470" s="421" customFormat="1"/>
    <row r="471" s="421" customFormat="1"/>
    <row r="472" s="421" customFormat="1"/>
    <row r="473" s="421" customFormat="1"/>
    <row r="474" s="421" customFormat="1"/>
    <row r="475" s="421" customFormat="1"/>
    <row r="476" s="421" customFormat="1"/>
    <row r="477" s="421" customFormat="1"/>
    <row r="478" s="421" customFormat="1"/>
    <row r="479" s="421" customFormat="1"/>
    <row r="480" s="421" customFormat="1"/>
    <row r="481" s="421" customFormat="1"/>
    <row r="482" s="421" customFormat="1"/>
    <row r="483" s="421" customFormat="1"/>
    <row r="484" s="421" customFormat="1"/>
    <row r="485" s="421" customFormat="1"/>
    <row r="486" s="421" customFormat="1"/>
    <row r="487" s="421" customFormat="1"/>
    <row r="488" s="421" customFormat="1"/>
    <row r="489" s="421" customFormat="1"/>
    <row r="490" s="421" customFormat="1"/>
    <row r="491" s="421" customFormat="1"/>
    <row r="492" s="421" customFormat="1"/>
    <row r="493" s="421" customFormat="1"/>
    <row r="494" s="421" customFormat="1"/>
    <row r="495" s="421" customFormat="1"/>
    <row r="496" s="421" customFormat="1"/>
    <row r="497" s="421" customFormat="1"/>
    <row r="498" s="421" customFormat="1"/>
    <row r="499" s="421" customFormat="1"/>
    <row r="500" s="421" customFormat="1"/>
    <row r="501" s="421" customFormat="1"/>
    <row r="502" s="421" customFormat="1"/>
    <row r="503" s="421" customFormat="1"/>
    <row r="504" s="421" customFormat="1"/>
    <row r="505" s="421" customFormat="1"/>
    <row r="506" s="421" customFormat="1"/>
    <row r="507" s="421" customFormat="1"/>
    <row r="508" s="421" customFormat="1"/>
    <row r="509" s="421" customFormat="1"/>
    <row r="510" s="421" customFormat="1"/>
    <row r="511" s="421" customFormat="1"/>
    <row r="512" s="421" customFormat="1"/>
    <row r="513" s="421" customFormat="1"/>
    <row r="514" s="421" customFormat="1"/>
    <row r="515" s="421" customFormat="1"/>
    <row r="516" s="421" customFormat="1"/>
    <row r="517" s="421" customFormat="1"/>
    <row r="518" s="421" customFormat="1"/>
    <row r="519" s="421" customFormat="1"/>
    <row r="520" s="421" customFormat="1"/>
    <row r="521" s="421" customFormat="1"/>
    <row r="522" s="421" customFormat="1"/>
    <row r="523" s="421" customFormat="1"/>
    <row r="524" s="421" customFormat="1"/>
    <row r="525" s="421" customFormat="1"/>
    <row r="526" s="421" customFormat="1"/>
    <row r="527" s="421" customFormat="1"/>
    <row r="528" s="421" customFormat="1"/>
    <row r="529" s="421" customFormat="1"/>
    <row r="530" s="421" customFormat="1"/>
    <row r="531" s="421" customFormat="1"/>
    <row r="532" s="421" customFormat="1"/>
    <row r="533" s="421" customFormat="1"/>
    <row r="534" s="421" customFormat="1"/>
    <row r="535" s="421" customFormat="1"/>
    <row r="536" s="421" customFormat="1"/>
    <row r="537" s="421" customFormat="1"/>
    <row r="538" s="421" customFormat="1"/>
    <row r="539" s="421" customFormat="1"/>
    <row r="540" s="421" customFormat="1"/>
    <row r="541" s="421" customFormat="1"/>
    <row r="542" s="421" customFormat="1"/>
    <row r="543" s="421" customFormat="1"/>
    <row r="544" s="421" customFormat="1"/>
    <row r="545" s="421" customFormat="1"/>
    <row r="546" s="421" customFormat="1"/>
    <row r="547" s="421" customFormat="1"/>
    <row r="548" s="421" customFormat="1"/>
    <row r="549" s="421" customFormat="1"/>
    <row r="550" s="421" customFormat="1"/>
    <row r="551" s="421" customFormat="1"/>
    <row r="552" s="421" customFormat="1"/>
    <row r="553" s="421" customFormat="1"/>
    <row r="554" s="421" customFormat="1"/>
    <row r="555" s="421" customFormat="1"/>
    <row r="556" s="421" customFormat="1"/>
    <row r="557" s="421" customFormat="1"/>
    <row r="558" s="421" customFormat="1"/>
    <row r="559" s="421" customFormat="1"/>
    <row r="560" s="421" customFormat="1"/>
    <row r="561" s="421" customFormat="1"/>
    <row r="562" s="421" customFormat="1"/>
    <row r="563" s="421" customFormat="1"/>
    <row r="564" s="421" customFormat="1"/>
    <row r="565" s="421" customFormat="1"/>
    <row r="566" s="421" customFormat="1"/>
    <row r="567" s="421" customFormat="1"/>
    <row r="568" s="421" customFormat="1"/>
    <row r="569" s="421" customFormat="1"/>
    <row r="570" s="421" customFormat="1"/>
    <row r="571" s="421" customFormat="1"/>
    <row r="572" s="421" customFormat="1"/>
    <row r="573" s="421" customFormat="1"/>
    <row r="574" s="421" customFormat="1"/>
    <row r="575" s="421" customFormat="1"/>
    <row r="576" s="421" customFormat="1"/>
    <row r="577" s="421" customFormat="1"/>
    <row r="578" s="421" customFormat="1"/>
    <row r="579" s="421" customFormat="1"/>
    <row r="580" s="421" customFormat="1"/>
    <row r="581" s="421" customFormat="1"/>
    <row r="582" s="421" customFormat="1"/>
    <row r="583" s="421" customFormat="1"/>
    <row r="584" s="421" customFormat="1"/>
    <row r="585" s="421" customFormat="1"/>
    <row r="586" s="421" customFormat="1"/>
    <row r="587" s="421" customFormat="1"/>
    <row r="588" s="421" customFormat="1"/>
    <row r="589" s="421" customFormat="1"/>
    <row r="590" s="421" customFormat="1"/>
    <row r="591" s="421" customFormat="1"/>
    <row r="592" s="421" customFormat="1"/>
    <row r="593" s="421" customFormat="1"/>
    <row r="594" s="421" customFormat="1"/>
    <row r="595" s="421" customFormat="1"/>
    <row r="596" s="421" customFormat="1"/>
    <row r="597" s="421" customFormat="1"/>
    <row r="598" s="421" customFormat="1"/>
    <row r="599" s="421" customFormat="1"/>
    <row r="600" s="421" customFormat="1"/>
    <row r="601" s="421" customFormat="1"/>
    <row r="602" s="421" customFormat="1"/>
    <row r="603" s="421" customFormat="1"/>
    <row r="604" s="421" customFormat="1"/>
    <row r="605" s="421" customFormat="1"/>
    <row r="606" s="421" customFormat="1"/>
    <row r="607" s="421" customFormat="1"/>
    <row r="608" s="421" customFormat="1"/>
    <row r="609" s="421" customFormat="1"/>
    <row r="610" s="421" customFormat="1"/>
    <row r="611" s="421" customFormat="1"/>
    <row r="612" s="421" customFormat="1"/>
    <row r="613" s="421" customFormat="1"/>
    <row r="614" s="421" customFormat="1"/>
    <row r="615" s="421" customFormat="1"/>
    <row r="616" s="421" customFormat="1"/>
    <row r="617" s="421" customFormat="1"/>
    <row r="618" s="421" customFormat="1"/>
    <row r="619" s="421" customFormat="1"/>
    <row r="620" s="421" customFormat="1"/>
    <row r="621" s="421" customFormat="1"/>
    <row r="622" s="421" customFormat="1"/>
    <row r="623" s="421" customFormat="1"/>
    <row r="624" s="421" customFormat="1"/>
    <row r="625" s="421" customFormat="1"/>
    <row r="626" s="421" customFormat="1"/>
    <row r="627" s="421" customFormat="1"/>
    <row r="628" s="421" customFormat="1"/>
    <row r="629" s="421" customFormat="1"/>
    <row r="630" s="421" customFormat="1"/>
    <row r="631" s="421" customFormat="1"/>
    <row r="632" s="421" customFormat="1"/>
    <row r="633" s="421" customFormat="1"/>
    <row r="634" s="421" customFormat="1"/>
    <row r="635" s="421" customFormat="1"/>
    <row r="636" s="421" customFormat="1"/>
    <row r="637" s="421" customFormat="1"/>
    <row r="638" s="421" customFormat="1"/>
    <row r="639" s="421" customFormat="1"/>
    <row r="640" s="421" customFormat="1"/>
    <row r="641" s="421" customFormat="1"/>
    <row r="642" s="421" customFormat="1"/>
    <row r="643" s="421" customFormat="1"/>
    <row r="644" s="421" customFormat="1"/>
    <row r="645" s="421" customFormat="1"/>
    <row r="646" s="421" customFormat="1"/>
    <row r="647" s="421" customFormat="1"/>
    <row r="648" s="421" customFormat="1"/>
    <row r="649" s="421" customFormat="1"/>
    <row r="650" s="421" customFormat="1"/>
    <row r="651" s="421" customFormat="1"/>
    <row r="652" s="421" customFormat="1"/>
    <row r="653" s="421" customFormat="1"/>
    <row r="654" s="421" customFormat="1"/>
    <row r="655" s="421" customFormat="1"/>
    <row r="656" s="421" customFormat="1"/>
    <row r="657" s="421" customFormat="1"/>
    <row r="658" s="421" customFormat="1"/>
    <row r="659" s="421" customFormat="1"/>
    <row r="660" s="421" customFormat="1"/>
    <row r="661" s="421" customFormat="1"/>
    <row r="662" s="421" customFormat="1"/>
    <row r="663" s="421" customFormat="1"/>
    <row r="664" s="421" customFormat="1"/>
    <row r="665" s="421" customFormat="1"/>
    <row r="666" s="421" customFormat="1"/>
    <row r="667" s="421" customFormat="1"/>
    <row r="668" s="421" customFormat="1"/>
    <row r="669" s="421" customFormat="1"/>
    <row r="670" s="421" customFormat="1"/>
    <row r="671" s="421" customFormat="1"/>
    <row r="672" s="421" customFormat="1"/>
    <row r="673" s="421" customFormat="1"/>
    <row r="674" s="421" customFormat="1"/>
    <row r="675" s="421" customFormat="1"/>
    <row r="676" s="421" customFormat="1"/>
    <row r="677" s="421" customFormat="1"/>
    <row r="678" s="421" customFormat="1"/>
    <row r="679" s="421" customFormat="1"/>
    <row r="680" s="421" customFormat="1"/>
    <row r="681" s="421" customFormat="1"/>
    <row r="682" s="421" customFormat="1"/>
    <row r="683" s="421" customFormat="1"/>
    <row r="684" s="421" customFormat="1"/>
    <row r="685" s="421" customFormat="1"/>
    <row r="686" s="421" customFormat="1"/>
    <row r="687" s="421" customFormat="1"/>
    <row r="688" s="421" customFormat="1"/>
    <row r="689" s="421" customFormat="1"/>
    <row r="690" s="421" customFormat="1"/>
    <row r="691" s="421" customFormat="1"/>
    <row r="692" s="421" customFormat="1"/>
    <row r="693" s="421" customFormat="1"/>
    <row r="694" s="421" customFormat="1"/>
    <row r="695" s="421" customFormat="1"/>
    <row r="696" s="421" customFormat="1"/>
    <row r="697" s="421" customFormat="1"/>
    <row r="698" s="421" customFormat="1"/>
    <row r="699" s="421" customFormat="1"/>
    <row r="700" s="421" customFormat="1"/>
    <row r="701" s="421" customFormat="1"/>
    <row r="702" s="421" customFormat="1"/>
    <row r="703" s="421" customFormat="1"/>
    <row r="704" s="421" customFormat="1"/>
    <row r="705" s="421" customFormat="1"/>
    <row r="706" s="421" customFormat="1"/>
    <row r="707" s="421" customFormat="1"/>
    <row r="708" s="421" customFormat="1"/>
    <row r="709" s="421" customFormat="1"/>
    <row r="710" s="421" customFormat="1"/>
    <row r="711" s="421" customFormat="1"/>
    <row r="712" s="421" customFormat="1"/>
    <row r="713" s="421" customFormat="1"/>
    <row r="714" s="421" customFormat="1"/>
    <row r="715" s="421" customFormat="1"/>
    <row r="716" s="421" customFormat="1"/>
    <row r="717" s="421" customFormat="1"/>
    <row r="718" s="421" customFormat="1"/>
    <row r="719" s="421" customFormat="1"/>
    <row r="720" s="421" customFormat="1"/>
    <row r="721" s="421" customFormat="1"/>
    <row r="722" s="421" customFormat="1"/>
    <row r="723" s="421" customFormat="1"/>
    <row r="724" s="421" customFormat="1"/>
    <row r="725" s="421" customFormat="1"/>
    <row r="726" s="421" customFormat="1"/>
    <row r="727" s="421" customFormat="1"/>
    <row r="728" s="421" customFormat="1"/>
    <row r="729" s="421" customFormat="1"/>
    <row r="730" s="421" customFormat="1"/>
    <row r="731" s="421" customFormat="1"/>
    <row r="732" s="421" customFormat="1"/>
    <row r="733" s="421" customFormat="1"/>
    <row r="734" s="421" customFormat="1"/>
    <row r="735" s="421" customFormat="1"/>
    <row r="736" s="421" customFormat="1"/>
    <row r="737" s="421" customFormat="1"/>
    <row r="738" s="421" customFormat="1"/>
    <row r="739" s="421" customFormat="1"/>
    <row r="740" s="421" customFormat="1"/>
    <row r="741" s="421" customFormat="1"/>
    <row r="742" s="421" customFormat="1"/>
    <row r="743" s="421" customFormat="1"/>
    <row r="744" s="421" customFormat="1"/>
    <row r="745" s="421" customFormat="1"/>
    <row r="746" s="421" customFormat="1"/>
    <row r="747" s="421" customFormat="1"/>
    <row r="748" s="421" customFormat="1"/>
    <row r="749" s="421" customFormat="1"/>
    <row r="750" s="421" customFormat="1"/>
    <row r="751" s="421" customFormat="1"/>
    <row r="752" s="421" customFormat="1"/>
    <row r="753" s="421" customFormat="1"/>
    <row r="754" s="421" customFormat="1"/>
    <row r="755" s="421" customFormat="1"/>
    <row r="756" s="421" customFormat="1"/>
    <row r="757" s="421" customFormat="1"/>
    <row r="758" s="421" customFormat="1"/>
    <row r="759" s="421" customFormat="1"/>
    <row r="760" s="421" customFormat="1"/>
    <row r="761" s="421" customFormat="1"/>
    <row r="762" s="421" customFormat="1"/>
    <row r="763" s="421" customFormat="1"/>
    <row r="764" s="421" customFormat="1"/>
    <row r="765" s="421" customFormat="1"/>
    <row r="766" s="421" customFormat="1"/>
    <row r="767" s="421" customFormat="1"/>
    <row r="768" s="421" customFormat="1"/>
    <row r="769" s="421" customFormat="1"/>
    <row r="770" s="421" customFormat="1"/>
    <row r="771" s="421" customFormat="1"/>
    <row r="772" s="421" customFormat="1"/>
    <row r="773" s="421" customFormat="1"/>
    <row r="774" s="421" customFormat="1"/>
    <row r="775" s="421" customFormat="1"/>
    <row r="776" s="421" customFormat="1"/>
    <row r="777" s="421" customFormat="1"/>
    <row r="778" s="421" customFormat="1"/>
    <row r="779" s="421" customFormat="1"/>
    <row r="780" s="421" customFormat="1"/>
    <row r="781" s="421" customFormat="1"/>
    <row r="782" s="421" customFormat="1"/>
    <row r="783" s="421" customFormat="1"/>
    <row r="784" s="421" customFormat="1"/>
    <row r="785" s="421" customFormat="1"/>
    <row r="786" s="421" customFormat="1"/>
    <row r="787" s="421" customFormat="1"/>
    <row r="788" s="421" customFormat="1"/>
    <row r="789" s="421" customFormat="1"/>
    <row r="790" s="421" customFormat="1"/>
    <row r="791" s="421" customFormat="1"/>
    <row r="792" s="421" customFormat="1"/>
    <row r="793" s="421" customFormat="1"/>
    <row r="794" s="421" customFormat="1"/>
    <row r="795" s="421" customFormat="1"/>
    <row r="796" s="421" customFormat="1"/>
    <row r="797" s="421" customFormat="1"/>
    <row r="798" s="421" customFormat="1"/>
    <row r="799" s="421" customFormat="1"/>
    <row r="800" s="421" customFormat="1"/>
    <row r="801" s="421" customFormat="1"/>
    <row r="802" s="421" customFormat="1"/>
    <row r="803" s="421" customFormat="1"/>
    <row r="804" s="421" customFormat="1"/>
    <row r="805" s="421" customFormat="1"/>
    <row r="806" s="421" customFormat="1"/>
    <row r="807" s="421" customFormat="1"/>
    <row r="808" s="421" customFormat="1"/>
    <row r="809" s="421" customFormat="1"/>
    <row r="810" s="421" customFormat="1"/>
    <row r="811" s="421" customFormat="1"/>
    <row r="812" s="421" customFormat="1"/>
    <row r="813" s="421" customFormat="1"/>
    <row r="814" s="421" customFormat="1"/>
    <row r="815" s="421" customFormat="1"/>
    <row r="816" s="421" customFormat="1"/>
    <row r="817" s="421" customFormat="1"/>
    <row r="818" s="421" customFormat="1"/>
    <row r="819" s="421" customFormat="1"/>
    <row r="820" s="421" customFormat="1"/>
    <row r="821" s="421" customFormat="1"/>
    <row r="822" s="421" customFormat="1"/>
    <row r="823" s="421" customFormat="1"/>
    <row r="824" s="421" customFormat="1"/>
    <row r="825" s="421" customFormat="1"/>
    <row r="826" s="421" customFormat="1"/>
    <row r="827" s="421" customFormat="1"/>
    <row r="828" s="421" customFormat="1"/>
    <row r="829" s="421" customFormat="1"/>
    <row r="830" s="421" customFormat="1"/>
    <row r="831" s="421" customFormat="1"/>
    <row r="832" s="421" customFormat="1"/>
    <row r="833" s="421" customFormat="1"/>
    <row r="834" s="421" customFormat="1"/>
    <row r="835" s="421" customFormat="1"/>
    <row r="836" s="421" customFormat="1"/>
    <row r="837" s="421" customFormat="1"/>
    <row r="838" s="421" customFormat="1"/>
    <row r="839" s="421" customFormat="1"/>
    <row r="840" s="421" customFormat="1"/>
    <row r="841" s="421" customFormat="1"/>
    <row r="842" s="421" customFormat="1"/>
    <row r="843" s="421" customFormat="1"/>
    <row r="844" s="421" customFormat="1"/>
    <row r="845" s="421" customFormat="1"/>
    <row r="846" s="421" customFormat="1"/>
    <row r="847" s="421" customFormat="1"/>
    <row r="848" s="421" customFormat="1"/>
    <row r="849" s="421" customFormat="1"/>
    <row r="850" s="421" customFormat="1"/>
    <row r="851" s="421" customFormat="1"/>
    <row r="852" s="421" customFormat="1"/>
    <row r="853" s="421" customFormat="1"/>
    <row r="854" s="421" customFormat="1"/>
    <row r="855" s="421" customFormat="1"/>
    <row r="856" s="421" customFormat="1"/>
    <row r="857" s="421" customFormat="1"/>
    <row r="858" s="421" customFormat="1"/>
    <row r="859" s="421" customFormat="1"/>
    <row r="860" s="421" customFormat="1"/>
    <row r="861" s="421" customFormat="1"/>
    <row r="862" s="421" customFormat="1"/>
    <row r="863" s="421" customFormat="1"/>
    <row r="864" s="421" customFormat="1"/>
    <row r="865" s="421" customFormat="1"/>
    <row r="866" s="421" customFormat="1"/>
    <row r="867" s="421" customFormat="1"/>
    <row r="868" s="421" customFormat="1"/>
    <row r="869" s="421" customFormat="1"/>
    <row r="870" s="421" customFormat="1"/>
    <row r="871" s="421" customFormat="1"/>
    <row r="872" s="421" customFormat="1"/>
    <row r="873" s="421" customFormat="1"/>
    <row r="874" s="421" customFormat="1"/>
    <row r="875" s="421" customFormat="1"/>
    <row r="876" s="421" customFormat="1"/>
    <row r="877" s="421" customFormat="1"/>
    <row r="878" s="421" customFormat="1"/>
    <row r="879" s="421" customFormat="1"/>
    <row r="880" s="421" customFormat="1"/>
    <row r="881" s="421" customFormat="1"/>
    <row r="882" s="421" customFormat="1"/>
    <row r="883" s="421" customFormat="1"/>
    <row r="884" s="421" customFormat="1"/>
    <row r="885" s="421" customFormat="1"/>
    <row r="886" s="421" customFormat="1"/>
    <row r="887" s="421" customFormat="1"/>
    <row r="888" s="421" customFormat="1"/>
    <row r="889" s="421" customFormat="1"/>
    <row r="890" s="421" customFormat="1"/>
    <row r="891" s="421" customFormat="1"/>
    <row r="892" s="421" customFormat="1"/>
    <row r="893" s="421" customFormat="1"/>
    <row r="894" s="421" customFormat="1"/>
    <row r="895" s="421" customFormat="1"/>
    <row r="896" s="421" customFormat="1"/>
    <row r="897" s="421" customFormat="1"/>
    <row r="898" s="421" customFormat="1"/>
    <row r="899" s="421" customFormat="1"/>
    <row r="900" s="421" customFormat="1"/>
    <row r="901" s="421" customFormat="1"/>
    <row r="902" s="421" customFormat="1"/>
    <row r="903" s="421" customFormat="1"/>
    <row r="904" s="421" customFormat="1"/>
    <row r="905" s="421" customFormat="1"/>
    <row r="906" s="421" customFormat="1"/>
    <row r="907" s="421" customFormat="1"/>
    <row r="908" s="421" customFormat="1"/>
    <row r="909" s="421" customFormat="1"/>
    <row r="910" s="421" customFormat="1"/>
    <row r="911" s="421" customFormat="1"/>
    <row r="912" s="421" customFormat="1"/>
    <row r="913" s="421" customFormat="1"/>
    <row r="914" s="421" customFormat="1"/>
    <row r="915" s="421" customFormat="1"/>
    <row r="916" s="421" customFormat="1"/>
    <row r="917" s="421" customFormat="1"/>
    <row r="918" s="421" customFormat="1"/>
    <row r="919" s="421" customFormat="1"/>
    <row r="920" s="421" customFormat="1"/>
    <row r="921" s="421" customFormat="1"/>
    <row r="922" s="421" customFormat="1"/>
    <row r="923" s="421" customFormat="1"/>
    <row r="924" s="421" customFormat="1"/>
    <row r="925" s="421" customFormat="1"/>
    <row r="926" s="421" customFormat="1"/>
    <row r="927" s="421" customFormat="1"/>
    <row r="928" s="421" customFormat="1"/>
    <row r="929" s="421" customFormat="1"/>
    <row r="930" s="421" customFormat="1"/>
    <row r="931" s="421" customFormat="1"/>
    <row r="932" s="421" customFormat="1"/>
    <row r="933" s="421" customFormat="1"/>
    <row r="934" s="421" customFormat="1"/>
    <row r="935" s="421" customFormat="1"/>
    <row r="936" s="421" customFormat="1"/>
    <row r="937" s="421" customFormat="1"/>
    <row r="938" s="421" customFormat="1"/>
    <row r="939" s="421" customFormat="1"/>
    <row r="940" s="421" customFormat="1"/>
    <row r="941" s="421" customFormat="1"/>
    <row r="942" s="421" customFormat="1"/>
    <row r="943" s="421" customFormat="1"/>
    <row r="944" s="421" customFormat="1"/>
    <row r="945" s="421" customFormat="1"/>
    <row r="946" s="421" customFormat="1"/>
    <row r="947" s="421" customFormat="1"/>
    <row r="948" s="421" customFormat="1"/>
    <row r="949" s="421" customFormat="1"/>
    <row r="950" s="421" customFormat="1"/>
    <row r="951" s="421" customFormat="1"/>
    <row r="952" s="421" customFormat="1"/>
    <row r="953" s="421" customFormat="1"/>
    <row r="954" s="421" customFormat="1"/>
    <row r="955" s="421" customFormat="1"/>
    <row r="956" s="421" customFormat="1"/>
    <row r="957" s="421" customFormat="1"/>
    <row r="958" s="421" customFormat="1"/>
    <row r="959" s="421" customFormat="1"/>
    <row r="960" s="421" customFormat="1"/>
    <row r="961" s="421" customFormat="1"/>
    <row r="962" s="421" customFormat="1"/>
    <row r="963" s="421" customFormat="1"/>
    <row r="964" s="421" customFormat="1"/>
    <row r="965" s="421" customFormat="1"/>
    <row r="966" s="421" customFormat="1"/>
    <row r="967" s="421" customFormat="1"/>
    <row r="968" s="421" customFormat="1"/>
    <row r="969" s="421" customFormat="1"/>
    <row r="970" s="421" customFormat="1"/>
    <row r="971" s="421" customFormat="1"/>
    <row r="972" s="421" customFormat="1"/>
    <row r="973" s="421" customFormat="1"/>
    <row r="974" s="421" customFormat="1"/>
    <row r="975" s="421" customFormat="1"/>
    <row r="976" s="421" customFormat="1"/>
    <row r="977" s="421" customFormat="1"/>
    <row r="978" s="421" customFormat="1"/>
    <row r="979" s="421" customFormat="1"/>
    <row r="980" s="421" customFormat="1"/>
    <row r="981" s="421" customFormat="1"/>
    <row r="982" s="421" customFormat="1"/>
    <row r="983" s="421" customFormat="1"/>
    <row r="984" s="421" customFormat="1"/>
    <row r="985" s="421" customFormat="1"/>
    <row r="986" s="421" customFormat="1"/>
    <row r="987" s="421" customFormat="1"/>
    <row r="988" s="421" customFormat="1"/>
    <row r="989" s="421" customFormat="1"/>
    <row r="990" s="421" customFormat="1"/>
    <row r="991" s="421" customFormat="1"/>
  </sheetData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F35:N35"/>
    <mergeCell ref="E36:N36"/>
    <mergeCell ref="A39:N39"/>
    <mergeCell ref="C8:C9"/>
    <mergeCell ref="A7:B7"/>
    <mergeCell ref="H7:N7"/>
    <mergeCell ref="A8:A9"/>
    <mergeCell ref="B8:B9"/>
    <mergeCell ref="D8:D9"/>
    <mergeCell ref="E8:H8"/>
  </mergeCells>
  <printOptions horizontalCentered="1"/>
  <pageMargins left="1.03" right="0.70866141732283472" top="0.23622047244094491" bottom="0" header="0.31496062992125984" footer="0.31496062992125984"/>
  <pageSetup paperSize="9" scale="91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K1317"/>
  <sheetViews>
    <sheetView topLeftCell="A13" zoomScale="98" zoomScaleNormal="98" zoomScaleSheetLayoutView="100" workbookViewId="0">
      <selection activeCell="C31" sqref="C31"/>
    </sheetView>
  </sheetViews>
  <sheetFormatPr defaultRowHeight="12.75"/>
  <cols>
    <col min="1" max="1" width="5.5703125" style="292" customWidth="1"/>
    <col min="2" max="2" width="8.85546875" style="292" customWidth="1"/>
    <col min="3" max="3" width="10.28515625" style="292" customWidth="1"/>
    <col min="4" max="4" width="12.85546875" style="292" customWidth="1"/>
    <col min="5" max="5" width="8.7109375" style="278" customWidth="1"/>
    <col min="6" max="7" width="8" style="278" customWidth="1"/>
    <col min="8" max="10" width="8.140625" style="278" customWidth="1"/>
    <col min="11" max="11" width="8.42578125" style="278" customWidth="1"/>
    <col min="12" max="12" width="8.140625" style="278" customWidth="1"/>
    <col min="13" max="13" width="11.28515625" style="278" customWidth="1"/>
    <col min="14" max="14" width="11.85546875" style="278" customWidth="1"/>
    <col min="15" max="15" width="9.140625" style="292"/>
    <col min="16" max="16" width="12" style="292" customWidth="1"/>
    <col min="17" max="219" width="9.140625" style="421"/>
    <col min="220" max="16384" width="9.140625" style="278"/>
  </cols>
  <sheetData>
    <row r="1" spans="1:219" ht="12.75" customHeight="1">
      <c r="D1" s="847"/>
      <c r="E1" s="847"/>
      <c r="F1" s="292"/>
      <c r="G1" s="292"/>
      <c r="H1" s="292"/>
      <c r="I1" s="292"/>
      <c r="J1" s="292"/>
      <c r="K1" s="292"/>
      <c r="L1" s="292"/>
      <c r="M1" s="849" t="s">
        <v>663</v>
      </c>
      <c r="N1" s="849"/>
    </row>
    <row r="2" spans="1:219" ht="15.75">
      <c r="A2" s="845" t="s">
        <v>0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</row>
    <row r="3" spans="1:219" ht="18">
      <c r="A3" s="846" t="s">
        <v>753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</row>
    <row r="4" spans="1:219" ht="9.75" customHeight="1">
      <c r="A4" s="852" t="s">
        <v>764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</row>
    <row r="5" spans="1:219" s="279" customFormat="1" ht="18.75" customHeight="1">
      <c r="A5" s="852"/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355"/>
      <c r="P5" s="355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  <c r="CT5" s="422"/>
      <c r="CU5" s="422"/>
      <c r="CV5" s="422"/>
      <c r="CW5" s="422"/>
      <c r="CX5" s="422"/>
      <c r="CY5" s="422"/>
      <c r="CZ5" s="422"/>
      <c r="DA5" s="422"/>
      <c r="DB5" s="422"/>
      <c r="DC5" s="422"/>
      <c r="DD5" s="422"/>
      <c r="DE5" s="422"/>
      <c r="DF5" s="422"/>
      <c r="DG5" s="422"/>
      <c r="DH5" s="422"/>
      <c r="DI5" s="422"/>
      <c r="DJ5" s="422"/>
      <c r="DK5" s="422"/>
      <c r="DL5" s="422"/>
      <c r="DM5" s="422"/>
      <c r="DN5" s="422"/>
      <c r="DO5" s="422"/>
      <c r="DP5" s="422"/>
      <c r="DQ5" s="422"/>
      <c r="DR5" s="422"/>
      <c r="DS5" s="422"/>
      <c r="DT5" s="422"/>
      <c r="DU5" s="422"/>
      <c r="DV5" s="422"/>
      <c r="DW5" s="422"/>
      <c r="DX5" s="422"/>
      <c r="DY5" s="422"/>
      <c r="DZ5" s="422"/>
      <c r="EA5" s="422"/>
      <c r="EB5" s="422"/>
      <c r="EC5" s="422"/>
      <c r="ED5" s="422"/>
      <c r="EE5" s="422"/>
      <c r="EF5" s="422"/>
      <c r="EG5" s="422"/>
      <c r="EH5" s="422"/>
      <c r="EI5" s="422"/>
      <c r="EJ5" s="422"/>
      <c r="EK5" s="422"/>
      <c r="EL5" s="422"/>
      <c r="EM5" s="422"/>
      <c r="EN5" s="422"/>
      <c r="EO5" s="422"/>
      <c r="EP5" s="422"/>
      <c r="EQ5" s="422"/>
      <c r="ER5" s="422"/>
      <c r="ES5" s="422"/>
      <c r="ET5" s="422"/>
      <c r="EU5" s="422"/>
      <c r="EV5" s="422"/>
      <c r="EW5" s="422"/>
      <c r="EX5" s="422"/>
      <c r="EY5" s="422"/>
      <c r="EZ5" s="422"/>
      <c r="FA5" s="422"/>
      <c r="FB5" s="422"/>
      <c r="FC5" s="422"/>
      <c r="FD5" s="422"/>
      <c r="FE5" s="422"/>
      <c r="FF5" s="422"/>
      <c r="FG5" s="422"/>
      <c r="FH5" s="422"/>
      <c r="FI5" s="422"/>
      <c r="FJ5" s="422"/>
      <c r="FK5" s="422"/>
      <c r="FL5" s="422"/>
      <c r="FM5" s="422"/>
      <c r="FN5" s="422"/>
      <c r="FO5" s="422"/>
      <c r="FP5" s="422"/>
      <c r="FQ5" s="422"/>
      <c r="FR5" s="422"/>
      <c r="FS5" s="422"/>
      <c r="FT5" s="422"/>
      <c r="FU5" s="422"/>
      <c r="FV5" s="422"/>
      <c r="FW5" s="422"/>
      <c r="FX5" s="422"/>
      <c r="FY5" s="422"/>
      <c r="FZ5" s="422"/>
      <c r="GA5" s="422"/>
      <c r="GB5" s="422"/>
      <c r="GC5" s="422"/>
      <c r="GD5" s="422"/>
      <c r="GE5" s="422"/>
      <c r="GF5" s="422"/>
      <c r="GG5" s="422"/>
      <c r="GH5" s="422"/>
      <c r="GI5" s="422"/>
      <c r="GJ5" s="422"/>
      <c r="GK5" s="422"/>
      <c r="GL5" s="422"/>
      <c r="GM5" s="422"/>
      <c r="GN5" s="422"/>
      <c r="GO5" s="422"/>
      <c r="GP5" s="422"/>
      <c r="GQ5" s="422"/>
      <c r="GR5" s="422"/>
      <c r="GS5" s="422"/>
      <c r="GT5" s="422"/>
      <c r="GU5" s="422"/>
      <c r="GV5" s="422"/>
      <c r="GW5" s="422"/>
      <c r="GX5" s="422"/>
      <c r="GY5" s="422"/>
      <c r="GZ5" s="422"/>
      <c r="HA5" s="422"/>
      <c r="HB5" s="422"/>
      <c r="HC5" s="422"/>
      <c r="HD5" s="422"/>
      <c r="HE5" s="422"/>
      <c r="HF5" s="422"/>
      <c r="HG5" s="422"/>
      <c r="HH5" s="422"/>
      <c r="HI5" s="422"/>
      <c r="HJ5" s="422"/>
      <c r="HK5" s="422"/>
    </row>
    <row r="6" spans="1:219">
      <c r="A6" s="848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</row>
    <row r="7" spans="1:219">
      <c r="A7" s="839" t="s">
        <v>165</v>
      </c>
      <c r="B7" s="839"/>
      <c r="D7" s="328"/>
      <c r="E7" s="292"/>
      <c r="F7" s="292"/>
      <c r="G7" s="292"/>
      <c r="H7" s="835"/>
      <c r="I7" s="835"/>
      <c r="J7" s="835"/>
      <c r="K7" s="835"/>
      <c r="L7" s="835"/>
      <c r="M7" s="835"/>
      <c r="N7" s="835"/>
    </row>
    <row r="8" spans="1:219" ht="46.5" customHeight="1">
      <c r="A8" s="778" t="s">
        <v>2</v>
      </c>
      <c r="B8" s="778" t="s">
        <v>3</v>
      </c>
      <c r="C8" s="850" t="s">
        <v>493</v>
      </c>
      <c r="D8" s="840" t="s">
        <v>87</v>
      </c>
      <c r="E8" s="836" t="s">
        <v>88</v>
      </c>
      <c r="F8" s="837"/>
      <c r="G8" s="837"/>
      <c r="H8" s="838"/>
      <c r="I8" s="778" t="s">
        <v>657</v>
      </c>
      <c r="J8" s="778"/>
      <c r="K8" s="778"/>
      <c r="L8" s="778"/>
      <c r="M8" s="778"/>
      <c r="N8" s="778"/>
      <c r="O8" s="843" t="s">
        <v>714</v>
      </c>
      <c r="P8" s="843"/>
    </row>
    <row r="9" spans="1:219" ht="44.45" customHeight="1">
      <c r="A9" s="778"/>
      <c r="B9" s="778"/>
      <c r="C9" s="851"/>
      <c r="D9" s="841"/>
      <c r="E9" s="347" t="s">
        <v>93</v>
      </c>
      <c r="F9" s="347" t="s">
        <v>22</v>
      </c>
      <c r="G9" s="347" t="s">
        <v>44</v>
      </c>
      <c r="H9" s="347" t="s">
        <v>693</v>
      </c>
      <c r="I9" s="353" t="s">
        <v>19</v>
      </c>
      <c r="J9" s="353" t="s">
        <v>658</v>
      </c>
      <c r="K9" s="353" t="s">
        <v>659</v>
      </c>
      <c r="L9" s="353" t="s">
        <v>660</v>
      </c>
      <c r="M9" s="353" t="s">
        <v>661</v>
      </c>
      <c r="N9" s="353" t="s">
        <v>662</v>
      </c>
      <c r="O9" s="366" t="s">
        <v>720</v>
      </c>
      <c r="P9" s="366" t="s">
        <v>718</v>
      </c>
    </row>
    <row r="10" spans="1:219" s="362" customFormat="1">
      <c r="A10" s="360">
        <v>1</v>
      </c>
      <c r="B10" s="360">
        <v>2</v>
      </c>
      <c r="C10" s="360">
        <v>3</v>
      </c>
      <c r="D10" s="360">
        <v>8</v>
      </c>
      <c r="E10" s="360">
        <v>9</v>
      </c>
      <c r="F10" s="360">
        <v>10</v>
      </c>
      <c r="G10" s="360">
        <v>11</v>
      </c>
      <c r="H10" s="360">
        <v>12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  <c r="DQ10" s="424"/>
      <c r="DR10" s="424"/>
      <c r="DS10" s="424"/>
      <c r="DT10" s="424"/>
      <c r="DU10" s="424"/>
      <c r="DV10" s="424"/>
      <c r="DW10" s="424"/>
      <c r="DX10" s="424"/>
      <c r="DY10" s="424"/>
      <c r="DZ10" s="424"/>
      <c r="EA10" s="424"/>
      <c r="EB10" s="424"/>
      <c r="EC10" s="424"/>
      <c r="ED10" s="424"/>
      <c r="EE10" s="424"/>
      <c r="EF10" s="424"/>
      <c r="EG10" s="424"/>
      <c r="EH10" s="424"/>
      <c r="EI10" s="424"/>
      <c r="EJ10" s="424"/>
      <c r="EK10" s="424"/>
      <c r="EL10" s="424"/>
      <c r="EM10" s="424"/>
      <c r="EN10" s="424"/>
      <c r="EO10" s="424"/>
      <c r="EP10" s="424"/>
      <c r="EQ10" s="424"/>
      <c r="ER10" s="424"/>
      <c r="ES10" s="424"/>
      <c r="ET10" s="424"/>
      <c r="EU10" s="424"/>
      <c r="EV10" s="424"/>
      <c r="EW10" s="424"/>
      <c r="EX10" s="424"/>
      <c r="EY10" s="424"/>
      <c r="EZ10" s="424"/>
      <c r="FA10" s="424"/>
      <c r="FB10" s="424"/>
      <c r="FC10" s="424"/>
      <c r="FD10" s="424"/>
      <c r="FE10" s="424"/>
      <c r="FF10" s="424"/>
      <c r="FG10" s="424"/>
      <c r="FH10" s="424"/>
      <c r="FI10" s="424"/>
      <c r="FJ10" s="424"/>
      <c r="FK10" s="424"/>
      <c r="FL10" s="424"/>
      <c r="FM10" s="424"/>
      <c r="FN10" s="424"/>
      <c r="FO10" s="424"/>
      <c r="FP10" s="424"/>
      <c r="FQ10" s="424"/>
      <c r="FR10" s="424"/>
      <c r="FS10" s="424"/>
      <c r="FT10" s="424"/>
      <c r="FU10" s="424"/>
      <c r="FV10" s="424"/>
      <c r="FW10" s="424"/>
      <c r="FX10" s="424"/>
      <c r="FY10" s="424"/>
      <c r="FZ10" s="424"/>
      <c r="GA10" s="424"/>
      <c r="GB10" s="424"/>
      <c r="GC10" s="424"/>
      <c r="GD10" s="424"/>
      <c r="GE10" s="424"/>
      <c r="GF10" s="424"/>
      <c r="GG10" s="424"/>
      <c r="GH10" s="424"/>
      <c r="GI10" s="424"/>
      <c r="GJ10" s="424"/>
      <c r="GK10" s="424"/>
      <c r="GL10" s="424"/>
      <c r="GM10" s="424"/>
      <c r="GN10" s="424"/>
      <c r="GO10" s="424"/>
      <c r="GP10" s="424"/>
      <c r="GQ10" s="424"/>
      <c r="GR10" s="424"/>
      <c r="GS10" s="424"/>
      <c r="GT10" s="424"/>
      <c r="GU10" s="424"/>
      <c r="GV10" s="424"/>
      <c r="GW10" s="424"/>
      <c r="GX10" s="424"/>
      <c r="GY10" s="424"/>
      <c r="GZ10" s="424"/>
      <c r="HA10" s="424"/>
      <c r="HB10" s="424"/>
      <c r="HC10" s="424"/>
      <c r="HD10" s="424"/>
      <c r="HE10" s="424"/>
      <c r="HF10" s="424"/>
      <c r="HG10" s="424"/>
      <c r="HH10" s="424"/>
      <c r="HI10" s="424"/>
      <c r="HJ10" s="424"/>
      <c r="HK10" s="424"/>
    </row>
    <row r="11" spans="1:219">
      <c r="A11" s="296">
        <v>1</v>
      </c>
      <c r="B11" s="297"/>
      <c r="C11" s="297"/>
      <c r="D11" s="331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</row>
    <row r="12" spans="1:219">
      <c r="A12" s="296">
        <v>2</v>
      </c>
      <c r="B12" s="297"/>
      <c r="C12" s="297"/>
      <c r="D12" s="331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</row>
    <row r="13" spans="1:219">
      <c r="A13" s="296">
        <v>3</v>
      </c>
      <c r="B13" s="297"/>
      <c r="C13" s="297"/>
      <c r="D13" s="331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</row>
    <row r="14" spans="1:219">
      <c r="A14" s="296">
        <v>4</v>
      </c>
      <c r="B14" s="297"/>
      <c r="C14" s="297"/>
      <c r="D14" s="331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</row>
    <row r="15" spans="1:219">
      <c r="A15" s="296">
        <v>5</v>
      </c>
      <c r="B15" s="297"/>
      <c r="C15" s="297"/>
      <c r="D15" s="331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</row>
    <row r="16" spans="1:219">
      <c r="A16" s="296">
        <v>6</v>
      </c>
      <c r="B16" s="297"/>
      <c r="C16" s="297"/>
      <c r="D16" s="331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</row>
    <row r="17" spans="1:16">
      <c r="A17" s="296">
        <v>7</v>
      </c>
      <c r="B17" s="297"/>
      <c r="C17" s="297"/>
      <c r="D17" s="331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</row>
    <row r="18" spans="1:16">
      <c r="A18" s="296">
        <v>8</v>
      </c>
      <c r="B18" s="297"/>
      <c r="C18" s="297"/>
      <c r="D18" s="331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</row>
    <row r="19" spans="1:16">
      <c r="A19" s="296">
        <v>9</v>
      </c>
      <c r="B19" s="297"/>
      <c r="C19" s="297"/>
      <c r="D19" s="331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</row>
    <row r="20" spans="1:16">
      <c r="A20" s="296">
        <v>10</v>
      </c>
      <c r="B20" s="297"/>
      <c r="C20" s="297"/>
      <c r="D20" s="331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</row>
    <row r="21" spans="1:16">
      <c r="A21" s="296">
        <v>11</v>
      </c>
      <c r="B21" s="297"/>
      <c r="C21" s="297"/>
      <c r="D21" s="331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</row>
    <row r="22" spans="1:16">
      <c r="A22" s="296">
        <v>12</v>
      </c>
      <c r="B22" s="297"/>
      <c r="C22" s="297"/>
      <c r="D22" s="331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</row>
    <row r="23" spans="1:16">
      <c r="A23" s="296">
        <v>13</v>
      </c>
      <c r="B23" s="297"/>
      <c r="C23" s="297"/>
      <c r="D23" s="331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</row>
    <row r="24" spans="1:16">
      <c r="A24" s="296">
        <v>14</v>
      </c>
      <c r="B24" s="297"/>
      <c r="C24" s="297"/>
      <c r="D24" s="331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</row>
    <row r="25" spans="1:16">
      <c r="A25" s="298" t="s">
        <v>7</v>
      </c>
      <c r="B25" s="297"/>
      <c r="C25" s="297"/>
      <c r="D25" s="331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</row>
    <row r="26" spans="1:16">
      <c r="A26" s="298" t="s">
        <v>7</v>
      </c>
      <c r="B26" s="297"/>
      <c r="C26" s="297"/>
      <c r="D26" s="331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</row>
    <row r="27" spans="1:16">
      <c r="A27" s="296" t="s">
        <v>19</v>
      </c>
      <c r="B27" s="297"/>
      <c r="C27" s="297"/>
      <c r="D27" s="331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</row>
    <row r="28" spans="1:16">
      <c r="A28" s="299"/>
      <c r="B28" s="299"/>
      <c r="C28" s="299"/>
      <c r="D28" s="299"/>
      <c r="E28" s="292"/>
      <c r="F28" s="292"/>
      <c r="G28" s="292"/>
      <c r="H28" s="292"/>
      <c r="I28" s="292"/>
      <c r="J28" s="292"/>
      <c r="K28" s="292"/>
      <c r="L28" s="292"/>
      <c r="M28" s="292"/>
      <c r="N28" s="292"/>
    </row>
    <row r="29" spans="1:16">
      <c r="A29" s="300"/>
      <c r="B29" s="301"/>
      <c r="C29" s="301"/>
      <c r="D29" s="299"/>
      <c r="E29" s="292"/>
      <c r="F29" s="292"/>
      <c r="G29" s="292"/>
      <c r="H29" s="292"/>
      <c r="I29" s="292"/>
      <c r="J29" s="292"/>
      <c r="K29" s="292"/>
      <c r="L29" s="292"/>
      <c r="M29" s="292"/>
      <c r="N29" s="292"/>
    </row>
    <row r="30" spans="1:16">
      <c r="A30" s="302"/>
      <c r="B30" s="302"/>
      <c r="C30" s="302"/>
      <c r="E30" s="292"/>
      <c r="F30" s="292"/>
      <c r="G30" s="292"/>
      <c r="H30" s="292"/>
      <c r="I30" s="292"/>
      <c r="J30" s="292"/>
      <c r="K30" s="292"/>
      <c r="L30" s="292"/>
      <c r="M30" s="292"/>
      <c r="N30" s="292"/>
    </row>
    <row r="31" spans="1:16">
      <c r="A31" s="302"/>
      <c r="B31" s="302"/>
      <c r="C31" s="302"/>
      <c r="E31" s="292"/>
      <c r="F31" s="292"/>
      <c r="G31" s="292"/>
      <c r="H31" s="292"/>
      <c r="I31" s="292"/>
      <c r="J31" s="292"/>
      <c r="K31" s="292"/>
      <c r="L31" s="292"/>
      <c r="M31" s="292"/>
      <c r="N31" s="292"/>
    </row>
    <row r="32" spans="1:16">
      <c r="A32" s="302"/>
      <c r="B32" s="302"/>
      <c r="C32" s="302"/>
      <c r="E32" s="292"/>
      <c r="F32" s="292"/>
      <c r="G32" s="292"/>
      <c r="H32" s="292"/>
      <c r="I32" s="292"/>
      <c r="J32" s="292"/>
      <c r="K32" s="292"/>
      <c r="L32" s="292"/>
      <c r="M32" s="292"/>
      <c r="N32" s="292"/>
    </row>
    <row r="33" spans="1:14">
      <c r="A33" s="302"/>
      <c r="B33" s="302"/>
      <c r="C33" s="302"/>
      <c r="E33" s="292"/>
      <c r="F33" s="292"/>
      <c r="G33" s="292"/>
      <c r="H33" s="292"/>
      <c r="I33" s="292"/>
      <c r="J33" s="292"/>
      <c r="K33" s="292"/>
      <c r="L33" s="292"/>
      <c r="M33" s="292"/>
      <c r="N33" s="292"/>
    </row>
    <row r="34" spans="1:14">
      <c r="A34" s="302" t="s">
        <v>12</v>
      </c>
      <c r="D34" s="302"/>
      <c r="E34" s="292"/>
      <c r="F34" s="302"/>
      <c r="G34" s="302"/>
      <c r="H34" s="302"/>
      <c r="I34" s="302"/>
      <c r="J34" s="302"/>
      <c r="K34" s="302"/>
      <c r="L34" s="302" t="s">
        <v>13</v>
      </c>
      <c r="M34" s="302"/>
      <c r="N34" s="302"/>
    </row>
    <row r="35" spans="1:14" ht="12.75" customHeight="1">
      <c r="E35" s="302"/>
      <c r="F35" s="842" t="s">
        <v>14</v>
      </c>
      <c r="G35" s="842"/>
      <c r="H35" s="842"/>
      <c r="I35" s="842"/>
      <c r="J35" s="842"/>
      <c r="K35" s="842"/>
      <c r="L35" s="842"/>
      <c r="M35" s="842"/>
      <c r="N35" s="842"/>
    </row>
    <row r="36" spans="1:14" ht="12.75" customHeight="1">
      <c r="E36" s="842" t="s">
        <v>89</v>
      </c>
      <c r="F36" s="842"/>
      <c r="G36" s="842"/>
      <c r="H36" s="842"/>
      <c r="I36" s="842"/>
      <c r="J36" s="842"/>
      <c r="K36" s="842"/>
      <c r="L36" s="842"/>
      <c r="M36" s="842"/>
      <c r="N36" s="842"/>
    </row>
    <row r="37" spans="1:14">
      <c r="A37" s="302"/>
      <c r="B37" s="302"/>
      <c r="E37" s="292"/>
      <c r="F37" s="302"/>
      <c r="G37" s="302"/>
      <c r="H37" s="302"/>
      <c r="I37" s="302"/>
      <c r="J37" s="302"/>
      <c r="K37" s="302"/>
      <c r="L37" s="302" t="s">
        <v>715</v>
      </c>
      <c r="M37" s="302"/>
      <c r="N37" s="302"/>
    </row>
    <row r="38" spans="1:14" s="421" customFormat="1"/>
    <row r="39" spans="1:14" s="421" customFormat="1">
      <c r="A39" s="834"/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</row>
    <row r="40" spans="1:14" s="421" customFormat="1"/>
    <row r="41" spans="1:14" s="421" customFormat="1"/>
    <row r="42" spans="1:14" s="421" customFormat="1"/>
    <row r="43" spans="1:14" s="421" customFormat="1"/>
    <row r="44" spans="1:14" s="421" customFormat="1"/>
    <row r="45" spans="1:14" s="421" customFormat="1"/>
    <row r="46" spans="1:14" s="421" customFormat="1"/>
    <row r="47" spans="1:14" s="421" customFormat="1"/>
    <row r="48" spans="1:14" s="421" customFormat="1"/>
    <row r="49" s="421" customFormat="1"/>
    <row r="50" s="421" customFormat="1"/>
    <row r="51" s="421" customFormat="1"/>
    <row r="52" s="421" customFormat="1"/>
    <row r="53" s="421" customFormat="1"/>
    <row r="54" s="421" customFormat="1"/>
    <row r="55" s="421" customFormat="1"/>
    <row r="56" s="421" customFormat="1"/>
    <row r="57" s="421" customFormat="1"/>
    <row r="58" s="421" customFormat="1"/>
    <row r="59" s="421" customFormat="1"/>
    <row r="60" s="421" customFormat="1"/>
    <row r="61" s="421" customFormat="1"/>
    <row r="62" s="421" customFormat="1"/>
    <row r="63" s="421" customFormat="1"/>
    <row r="64" s="421" customFormat="1"/>
    <row r="65" s="421" customFormat="1"/>
    <row r="66" s="421" customFormat="1"/>
    <row r="67" s="421" customFormat="1"/>
    <row r="68" s="421" customFormat="1"/>
    <row r="69" s="421" customFormat="1"/>
    <row r="70" s="421" customFormat="1"/>
    <row r="71" s="421" customFormat="1"/>
    <row r="72" s="421" customFormat="1"/>
    <row r="73" s="421" customFormat="1"/>
    <row r="74" s="421" customFormat="1"/>
    <row r="75" s="421" customFormat="1"/>
    <row r="76" s="421" customFormat="1"/>
    <row r="77" s="421" customFormat="1"/>
    <row r="78" s="421" customFormat="1"/>
    <row r="79" s="421" customFormat="1"/>
    <row r="80" s="421" customFormat="1"/>
    <row r="81" s="421" customFormat="1"/>
    <row r="82" s="421" customFormat="1"/>
    <row r="83" s="421" customFormat="1"/>
    <row r="84" s="421" customFormat="1"/>
    <row r="85" s="421" customFormat="1"/>
    <row r="86" s="421" customFormat="1"/>
    <row r="87" s="421" customFormat="1"/>
    <row r="88" s="421" customFormat="1"/>
    <row r="89" s="421" customFormat="1"/>
    <row r="90" s="421" customFormat="1"/>
    <row r="91" s="421" customFormat="1"/>
    <row r="92" s="421" customFormat="1"/>
    <row r="93" s="421" customFormat="1"/>
    <row r="94" s="421" customFormat="1"/>
    <row r="95" s="421" customFormat="1"/>
    <row r="96" s="421" customFormat="1"/>
    <row r="97" s="421" customFormat="1"/>
    <row r="98" s="421" customFormat="1"/>
    <row r="99" s="421" customFormat="1"/>
    <row r="100" s="421" customFormat="1"/>
    <row r="101" s="421" customFormat="1"/>
    <row r="102" s="421" customFormat="1"/>
    <row r="103" s="421" customFormat="1"/>
    <row r="104" s="421" customFormat="1"/>
    <row r="105" s="421" customFormat="1"/>
    <row r="106" s="421" customFormat="1"/>
    <row r="107" s="421" customFormat="1"/>
    <row r="108" s="421" customFormat="1"/>
    <row r="109" s="421" customFormat="1"/>
    <row r="110" s="421" customFormat="1"/>
    <row r="111" s="421" customFormat="1"/>
    <row r="112" s="421" customFormat="1"/>
    <row r="113" s="421" customFormat="1"/>
    <row r="114" s="421" customFormat="1"/>
    <row r="115" s="421" customFormat="1"/>
    <row r="116" s="421" customFormat="1"/>
    <row r="117" s="421" customFormat="1"/>
    <row r="118" s="421" customFormat="1"/>
    <row r="119" s="421" customFormat="1"/>
    <row r="120" s="421" customFormat="1"/>
    <row r="121" s="421" customFormat="1"/>
    <row r="122" s="421" customFormat="1"/>
    <row r="123" s="421" customFormat="1"/>
    <row r="124" s="421" customFormat="1"/>
    <row r="125" s="421" customFormat="1"/>
    <row r="126" s="421" customFormat="1"/>
    <row r="127" s="421" customFormat="1"/>
    <row r="128" s="421" customFormat="1"/>
    <row r="129" s="421" customFormat="1"/>
    <row r="130" s="421" customFormat="1"/>
    <row r="131" s="421" customFormat="1"/>
    <row r="132" s="421" customFormat="1"/>
    <row r="133" s="421" customFormat="1"/>
    <row r="134" s="421" customFormat="1"/>
    <row r="135" s="421" customFormat="1"/>
    <row r="136" s="421" customFormat="1"/>
    <row r="137" s="421" customFormat="1"/>
    <row r="138" s="421" customFormat="1"/>
    <row r="139" s="421" customFormat="1"/>
    <row r="140" s="421" customFormat="1"/>
    <row r="141" s="421" customFormat="1"/>
    <row r="142" s="421" customFormat="1"/>
    <row r="143" s="421" customFormat="1"/>
    <row r="144" s="421" customFormat="1"/>
    <row r="145" s="421" customFormat="1"/>
    <row r="146" s="421" customFormat="1"/>
    <row r="147" s="421" customFormat="1"/>
    <row r="148" s="421" customFormat="1"/>
    <row r="149" s="421" customFormat="1"/>
    <row r="150" s="421" customFormat="1"/>
    <row r="151" s="421" customFormat="1"/>
    <row r="152" s="421" customFormat="1"/>
    <row r="153" s="421" customFormat="1"/>
    <row r="154" s="421" customFormat="1"/>
    <row r="155" s="421" customFormat="1"/>
    <row r="156" s="421" customFormat="1"/>
    <row r="157" s="421" customFormat="1"/>
    <row r="158" s="421" customFormat="1"/>
    <row r="159" s="421" customFormat="1"/>
    <row r="160" s="421" customFormat="1"/>
    <row r="161" s="421" customFormat="1"/>
    <row r="162" s="421" customFormat="1"/>
    <row r="163" s="421" customFormat="1"/>
    <row r="164" s="421" customFormat="1"/>
    <row r="165" s="421" customFormat="1"/>
    <row r="166" s="421" customFormat="1"/>
    <row r="167" s="421" customFormat="1"/>
    <row r="168" s="421" customFormat="1"/>
    <row r="169" s="421" customFormat="1"/>
    <row r="170" s="421" customFormat="1"/>
    <row r="171" s="421" customFormat="1"/>
    <row r="172" s="421" customFormat="1"/>
    <row r="173" s="421" customFormat="1"/>
    <row r="174" s="421" customFormat="1"/>
    <row r="175" s="421" customFormat="1"/>
    <row r="176" s="421" customFormat="1"/>
    <row r="177" s="421" customFormat="1"/>
    <row r="178" s="421" customFormat="1"/>
    <row r="179" s="421" customFormat="1"/>
    <row r="180" s="421" customFormat="1"/>
    <row r="181" s="421" customFormat="1"/>
    <row r="182" s="421" customFormat="1"/>
    <row r="183" s="421" customFormat="1"/>
    <row r="184" s="421" customFormat="1"/>
    <row r="185" s="421" customFormat="1"/>
    <row r="186" s="421" customFormat="1"/>
    <row r="187" s="421" customFormat="1"/>
    <row r="188" s="421" customFormat="1"/>
    <row r="189" s="421" customFormat="1"/>
    <row r="190" s="421" customFormat="1"/>
    <row r="191" s="421" customFormat="1"/>
    <row r="192" s="421" customFormat="1"/>
    <row r="193" s="421" customFormat="1"/>
    <row r="194" s="421" customFormat="1"/>
    <row r="195" s="421" customFormat="1"/>
    <row r="196" s="421" customFormat="1"/>
    <row r="197" s="421" customFormat="1"/>
    <row r="198" s="421" customFormat="1"/>
    <row r="199" s="421" customFormat="1"/>
    <row r="200" s="421" customFormat="1"/>
    <row r="201" s="421" customFormat="1"/>
    <row r="202" s="421" customFormat="1"/>
    <row r="203" s="421" customFormat="1"/>
    <row r="204" s="421" customFormat="1"/>
    <row r="205" s="421" customFormat="1"/>
    <row r="206" s="421" customFormat="1"/>
    <row r="207" s="421" customFormat="1"/>
    <row r="208" s="421" customFormat="1"/>
    <row r="209" s="421" customFormat="1"/>
    <row r="210" s="421" customFormat="1"/>
    <row r="211" s="421" customFormat="1"/>
    <row r="212" s="421" customFormat="1"/>
    <row r="213" s="421" customFormat="1"/>
    <row r="214" s="421" customFormat="1"/>
    <row r="215" s="421" customFormat="1"/>
    <row r="216" s="421" customFormat="1"/>
    <row r="217" s="421" customFormat="1"/>
    <row r="218" s="421" customFormat="1"/>
    <row r="219" s="421" customFormat="1"/>
    <row r="220" s="421" customFormat="1"/>
    <row r="221" s="421" customFormat="1"/>
    <row r="222" s="421" customFormat="1"/>
    <row r="223" s="421" customFormat="1"/>
    <row r="224" s="421" customFormat="1"/>
    <row r="225" s="421" customFormat="1"/>
    <row r="226" s="421" customFormat="1"/>
    <row r="227" s="421" customFormat="1"/>
    <row r="228" s="421" customFormat="1"/>
    <row r="229" s="421" customFormat="1"/>
    <row r="230" s="421" customFormat="1"/>
    <row r="231" s="421" customFormat="1"/>
    <row r="232" s="421" customFormat="1"/>
    <row r="233" s="421" customFormat="1"/>
    <row r="234" s="421" customFormat="1"/>
    <row r="235" s="421" customFormat="1"/>
    <row r="236" s="421" customFormat="1"/>
    <row r="237" s="421" customFormat="1"/>
    <row r="238" s="421" customFormat="1"/>
    <row r="239" s="421" customFormat="1"/>
    <row r="240" s="421" customFormat="1"/>
    <row r="241" s="421" customFormat="1"/>
    <row r="242" s="421" customFormat="1"/>
    <row r="243" s="421" customFormat="1"/>
    <row r="244" s="421" customFormat="1"/>
    <row r="245" s="421" customFormat="1"/>
    <row r="246" s="421" customFormat="1"/>
    <row r="247" s="421" customFormat="1"/>
    <row r="248" s="421" customFormat="1"/>
    <row r="249" s="421" customFormat="1"/>
    <row r="250" s="421" customFormat="1"/>
    <row r="251" s="421" customFormat="1"/>
    <row r="252" s="421" customFormat="1"/>
    <row r="253" s="421" customFormat="1"/>
    <row r="254" s="421" customFormat="1"/>
    <row r="255" s="421" customFormat="1"/>
    <row r="256" s="421" customFormat="1"/>
    <row r="257" s="421" customFormat="1"/>
    <row r="258" s="421" customFormat="1"/>
    <row r="259" s="421" customFormat="1"/>
    <row r="260" s="421" customFormat="1"/>
    <row r="261" s="421" customFormat="1"/>
    <row r="262" s="421" customFormat="1"/>
    <row r="263" s="421" customFormat="1"/>
    <row r="264" s="421" customFormat="1"/>
    <row r="265" s="421" customFormat="1"/>
    <row r="266" s="421" customFormat="1"/>
    <row r="267" s="421" customFormat="1"/>
    <row r="268" s="421" customFormat="1"/>
    <row r="269" s="421" customFormat="1"/>
    <row r="270" s="421" customFormat="1"/>
    <row r="271" s="421" customFormat="1"/>
    <row r="272" s="421" customFormat="1"/>
    <row r="273" s="421" customFormat="1"/>
    <row r="274" s="421" customFormat="1"/>
    <row r="275" s="421" customFormat="1"/>
    <row r="276" s="421" customFormat="1"/>
    <row r="277" s="421" customFormat="1"/>
    <row r="278" s="421" customFormat="1"/>
    <row r="279" s="421" customFormat="1"/>
    <row r="280" s="421" customFormat="1"/>
    <row r="281" s="421" customFormat="1"/>
    <row r="282" s="421" customFormat="1"/>
    <row r="283" s="421" customFormat="1"/>
    <row r="284" s="421" customFormat="1"/>
    <row r="285" s="421" customFormat="1"/>
    <row r="286" s="421" customFormat="1"/>
    <row r="287" s="421" customFormat="1"/>
    <row r="288" s="421" customFormat="1"/>
    <row r="289" s="421" customFormat="1"/>
    <row r="290" s="421" customFormat="1"/>
    <row r="291" s="421" customFormat="1"/>
    <row r="292" s="421" customFormat="1"/>
    <row r="293" s="421" customFormat="1"/>
    <row r="294" s="421" customFormat="1"/>
    <row r="295" s="421" customFormat="1"/>
    <row r="296" s="421" customFormat="1"/>
    <row r="297" s="421" customFormat="1"/>
    <row r="298" s="421" customFormat="1"/>
    <row r="299" s="421" customFormat="1"/>
    <row r="300" s="421" customFormat="1"/>
    <row r="301" s="421" customFormat="1"/>
    <row r="302" s="421" customFormat="1"/>
    <row r="303" s="421" customFormat="1"/>
    <row r="304" s="421" customFormat="1"/>
    <row r="305" s="421" customFormat="1"/>
    <row r="306" s="421" customFormat="1"/>
    <row r="307" s="421" customFormat="1"/>
    <row r="308" s="421" customFormat="1"/>
    <row r="309" s="421" customFormat="1"/>
    <row r="310" s="421" customFormat="1"/>
    <row r="311" s="421" customFormat="1"/>
    <row r="312" s="421" customFormat="1"/>
    <row r="313" s="421" customFormat="1"/>
    <row r="314" s="421" customFormat="1"/>
    <row r="315" s="421" customFormat="1"/>
    <row r="316" s="421" customFormat="1"/>
    <row r="317" s="421" customFormat="1"/>
    <row r="318" s="421" customFormat="1"/>
    <row r="319" s="421" customFormat="1"/>
    <row r="320" s="421" customFormat="1"/>
    <row r="321" s="421" customFormat="1"/>
    <row r="322" s="421" customFormat="1"/>
    <row r="323" s="421" customFormat="1"/>
    <row r="324" s="421" customFormat="1"/>
    <row r="325" s="421" customFormat="1"/>
    <row r="326" s="421" customFormat="1"/>
    <row r="327" s="421" customFormat="1"/>
    <row r="328" s="421" customFormat="1"/>
    <row r="329" s="421" customFormat="1"/>
    <row r="330" s="421" customFormat="1"/>
    <row r="331" s="421" customFormat="1"/>
    <row r="332" s="421" customFormat="1"/>
    <row r="333" s="421" customFormat="1"/>
    <row r="334" s="421" customFormat="1"/>
    <row r="335" s="421" customFormat="1"/>
    <row r="336" s="421" customFormat="1"/>
    <row r="337" s="421" customFormat="1"/>
    <row r="338" s="421" customFormat="1"/>
    <row r="339" s="421" customFormat="1"/>
    <row r="340" s="421" customFormat="1"/>
    <row r="341" s="421" customFormat="1"/>
    <row r="342" s="421" customFormat="1"/>
    <row r="343" s="421" customFormat="1"/>
    <row r="344" s="421" customFormat="1"/>
    <row r="345" s="421" customFormat="1"/>
    <row r="346" s="421" customFormat="1"/>
    <row r="347" s="421" customFormat="1"/>
    <row r="348" s="421" customFormat="1"/>
    <row r="349" s="421" customFormat="1"/>
    <row r="350" s="421" customFormat="1"/>
    <row r="351" s="421" customFormat="1"/>
    <row r="352" s="421" customFormat="1"/>
    <row r="353" s="421" customFormat="1"/>
    <row r="354" s="421" customFormat="1"/>
    <row r="355" s="421" customFormat="1"/>
    <row r="356" s="421" customFormat="1"/>
    <row r="357" s="421" customFormat="1"/>
    <row r="358" s="421" customFormat="1"/>
    <row r="359" s="421" customFormat="1"/>
    <row r="360" s="421" customFormat="1"/>
    <row r="361" s="421" customFormat="1"/>
    <row r="362" s="421" customFormat="1"/>
    <row r="363" s="421" customFormat="1"/>
    <row r="364" s="421" customFormat="1"/>
    <row r="365" s="421" customFormat="1"/>
    <row r="366" s="421" customFormat="1"/>
    <row r="367" s="421" customFormat="1"/>
    <row r="368" s="421" customFormat="1"/>
    <row r="369" s="421" customFormat="1"/>
    <row r="370" s="421" customFormat="1"/>
    <row r="371" s="421" customFormat="1"/>
    <row r="372" s="421" customFormat="1"/>
    <row r="373" s="421" customFormat="1"/>
    <row r="374" s="421" customFormat="1"/>
    <row r="375" s="421" customFormat="1"/>
    <row r="376" s="421" customFormat="1"/>
    <row r="377" s="421" customFormat="1"/>
    <row r="378" s="421" customFormat="1"/>
    <row r="379" s="421" customFormat="1"/>
    <row r="380" s="421" customFormat="1"/>
    <row r="381" s="421" customFormat="1"/>
    <row r="382" s="421" customFormat="1"/>
    <row r="383" s="421" customFormat="1"/>
    <row r="384" s="421" customFormat="1"/>
    <row r="385" s="421" customFormat="1"/>
    <row r="386" s="421" customFormat="1"/>
    <row r="387" s="421" customFormat="1"/>
    <row r="388" s="421" customFormat="1"/>
    <row r="389" s="421" customFormat="1"/>
    <row r="390" s="421" customFormat="1"/>
    <row r="391" s="421" customFormat="1"/>
    <row r="392" s="421" customFormat="1"/>
    <row r="393" s="421" customFormat="1"/>
    <row r="394" s="421" customFormat="1"/>
    <row r="395" s="421" customFormat="1"/>
    <row r="396" s="421" customFormat="1"/>
    <row r="397" s="421" customFormat="1"/>
    <row r="398" s="421" customFormat="1"/>
    <row r="399" s="421" customFormat="1"/>
    <row r="400" s="421" customFormat="1"/>
    <row r="401" s="421" customFormat="1"/>
    <row r="402" s="421" customFormat="1"/>
    <row r="403" s="421" customFormat="1"/>
    <row r="404" s="421" customFormat="1"/>
    <row r="405" s="421" customFormat="1"/>
    <row r="406" s="421" customFormat="1"/>
    <row r="407" s="421" customFormat="1"/>
    <row r="408" s="421" customFormat="1"/>
    <row r="409" s="421" customFormat="1"/>
    <row r="410" s="421" customFormat="1"/>
    <row r="411" s="421" customFormat="1"/>
    <row r="412" s="421" customFormat="1"/>
    <row r="413" s="421" customFormat="1"/>
    <row r="414" s="421" customFormat="1"/>
    <row r="415" s="421" customFormat="1"/>
    <row r="416" s="421" customFormat="1"/>
    <row r="417" s="421" customFormat="1"/>
    <row r="418" s="421" customFormat="1"/>
    <row r="419" s="421" customFormat="1"/>
    <row r="420" s="421" customFormat="1"/>
    <row r="421" s="421" customFormat="1"/>
    <row r="422" s="421" customFormat="1"/>
    <row r="423" s="421" customFormat="1"/>
    <row r="424" s="421" customFormat="1"/>
    <row r="425" s="421" customFormat="1"/>
    <row r="426" s="421" customFormat="1"/>
    <row r="427" s="421" customFormat="1"/>
    <row r="428" s="421" customFormat="1"/>
    <row r="429" s="421" customFormat="1"/>
    <row r="430" s="421" customFormat="1"/>
    <row r="431" s="421" customFormat="1"/>
    <row r="432" s="421" customFormat="1"/>
    <row r="433" s="421" customFormat="1"/>
    <row r="434" s="421" customFormat="1"/>
    <row r="435" s="421" customFormat="1"/>
    <row r="436" s="421" customFormat="1"/>
    <row r="437" s="421" customFormat="1"/>
    <row r="438" s="421" customFormat="1"/>
    <row r="439" s="421" customFormat="1"/>
    <row r="440" s="421" customFormat="1"/>
    <row r="441" s="421" customFormat="1"/>
    <row r="442" s="421" customFormat="1"/>
    <row r="443" s="421" customFormat="1"/>
    <row r="444" s="421" customFormat="1"/>
    <row r="445" s="421" customFormat="1"/>
    <row r="446" s="421" customFormat="1"/>
    <row r="447" s="421" customFormat="1"/>
    <row r="448" s="421" customFormat="1"/>
    <row r="449" s="421" customFormat="1"/>
    <row r="450" s="421" customFormat="1"/>
    <row r="451" s="421" customFormat="1"/>
    <row r="452" s="421" customFormat="1"/>
    <row r="453" s="421" customFormat="1"/>
    <row r="454" s="421" customFormat="1"/>
    <row r="455" s="421" customFormat="1"/>
    <row r="456" s="421" customFormat="1"/>
    <row r="457" s="421" customFormat="1"/>
    <row r="458" s="421" customFormat="1"/>
    <row r="459" s="421" customFormat="1"/>
    <row r="460" s="421" customFormat="1"/>
    <row r="461" s="421" customFormat="1"/>
    <row r="462" s="421" customFormat="1"/>
    <row r="463" s="421" customFormat="1"/>
    <row r="464" s="421" customFormat="1"/>
    <row r="465" s="421" customFormat="1"/>
    <row r="466" s="421" customFormat="1"/>
    <row r="467" s="421" customFormat="1"/>
    <row r="468" s="421" customFormat="1"/>
    <row r="469" s="421" customFormat="1"/>
    <row r="470" s="421" customFormat="1"/>
    <row r="471" s="421" customFormat="1"/>
    <row r="472" s="421" customFormat="1"/>
    <row r="473" s="421" customFormat="1"/>
    <row r="474" s="421" customFormat="1"/>
    <row r="475" s="421" customFormat="1"/>
    <row r="476" s="421" customFormat="1"/>
    <row r="477" s="421" customFormat="1"/>
    <row r="478" s="421" customFormat="1"/>
    <row r="479" s="421" customFormat="1"/>
    <row r="480" s="421" customFormat="1"/>
    <row r="481" s="421" customFormat="1"/>
    <row r="482" s="421" customFormat="1"/>
    <row r="483" s="421" customFormat="1"/>
    <row r="484" s="421" customFormat="1"/>
    <row r="485" s="421" customFormat="1"/>
    <row r="486" s="421" customFormat="1"/>
    <row r="487" s="421" customFormat="1"/>
    <row r="488" s="421" customFormat="1"/>
    <row r="489" s="421" customFormat="1"/>
    <row r="490" s="421" customFormat="1"/>
    <row r="491" s="421" customFormat="1"/>
    <row r="492" s="421" customFormat="1"/>
    <row r="493" s="421" customFormat="1"/>
    <row r="494" s="421" customFormat="1"/>
    <row r="495" s="421" customFormat="1"/>
    <row r="496" s="421" customFormat="1"/>
    <row r="497" s="421" customFormat="1"/>
    <row r="498" s="421" customFormat="1"/>
    <row r="499" s="421" customFormat="1"/>
    <row r="500" s="421" customFormat="1"/>
    <row r="501" s="421" customFormat="1"/>
    <row r="502" s="421" customFormat="1"/>
    <row r="503" s="421" customFormat="1"/>
    <row r="504" s="421" customFormat="1"/>
    <row r="505" s="421" customFormat="1"/>
    <row r="506" s="421" customFormat="1"/>
    <row r="507" s="421" customFormat="1"/>
    <row r="508" s="421" customFormat="1"/>
    <row r="509" s="421" customFormat="1"/>
    <row r="510" s="421" customFormat="1"/>
    <row r="511" s="421" customFormat="1"/>
    <row r="512" s="421" customFormat="1"/>
    <row r="513" s="421" customFormat="1"/>
    <row r="514" s="421" customFormat="1"/>
    <row r="515" s="421" customFormat="1"/>
    <row r="516" s="421" customFormat="1"/>
    <row r="517" s="421" customFormat="1"/>
    <row r="518" s="421" customFormat="1"/>
    <row r="519" s="421" customFormat="1"/>
    <row r="520" s="421" customFormat="1"/>
    <row r="521" s="421" customFormat="1"/>
    <row r="522" s="421" customFormat="1"/>
    <row r="523" s="421" customFormat="1"/>
    <row r="524" s="421" customFormat="1"/>
    <row r="525" s="421" customFormat="1"/>
    <row r="526" s="421" customFormat="1"/>
    <row r="527" s="421" customFormat="1"/>
    <row r="528" s="421" customFormat="1"/>
    <row r="529" s="421" customFormat="1"/>
    <row r="530" s="421" customFormat="1"/>
    <row r="531" s="421" customFormat="1"/>
    <row r="532" s="421" customFormat="1"/>
    <row r="533" s="421" customFormat="1"/>
    <row r="534" s="421" customFormat="1"/>
    <row r="535" s="421" customFormat="1"/>
    <row r="536" s="421" customFormat="1"/>
    <row r="537" s="421" customFormat="1"/>
    <row r="538" s="421" customFormat="1"/>
    <row r="539" s="421" customFormat="1"/>
    <row r="540" s="421" customFormat="1"/>
    <row r="541" s="421" customFormat="1"/>
    <row r="542" s="421" customFormat="1"/>
    <row r="543" s="421" customFormat="1"/>
    <row r="544" s="421" customFormat="1"/>
    <row r="545" s="421" customFormat="1"/>
    <row r="546" s="421" customFormat="1"/>
    <row r="547" s="421" customFormat="1"/>
    <row r="548" s="421" customFormat="1"/>
    <row r="549" s="421" customFormat="1"/>
    <row r="550" s="421" customFormat="1"/>
    <row r="551" s="421" customFormat="1"/>
    <row r="552" s="421" customFormat="1"/>
    <row r="553" s="421" customFormat="1"/>
    <row r="554" s="421" customFormat="1"/>
    <row r="555" s="421" customFormat="1"/>
    <row r="556" s="421" customFormat="1"/>
    <row r="557" s="421" customFormat="1"/>
    <row r="558" s="421" customFormat="1"/>
    <row r="559" s="421" customFormat="1"/>
    <row r="560" s="421" customFormat="1"/>
    <row r="561" s="421" customFormat="1"/>
    <row r="562" s="421" customFormat="1"/>
    <row r="563" s="421" customFormat="1"/>
    <row r="564" s="421" customFormat="1"/>
    <row r="565" s="421" customFormat="1"/>
    <row r="566" s="421" customFormat="1"/>
    <row r="567" s="421" customFormat="1"/>
    <row r="568" s="421" customFormat="1"/>
    <row r="569" s="421" customFormat="1"/>
    <row r="570" s="421" customFormat="1"/>
    <row r="571" s="421" customFormat="1"/>
    <row r="572" s="421" customFormat="1"/>
    <row r="573" s="421" customFormat="1"/>
    <row r="574" s="421" customFormat="1"/>
    <row r="575" s="421" customFormat="1"/>
    <row r="576" s="421" customFormat="1"/>
    <row r="577" s="421" customFormat="1"/>
    <row r="578" s="421" customFormat="1"/>
    <row r="579" s="421" customFormat="1"/>
    <row r="580" s="421" customFormat="1"/>
    <row r="581" s="421" customFormat="1"/>
    <row r="582" s="421" customFormat="1"/>
    <row r="583" s="421" customFormat="1"/>
    <row r="584" s="421" customFormat="1"/>
    <row r="585" s="421" customFormat="1"/>
    <row r="586" s="421" customFormat="1"/>
    <row r="587" s="421" customFormat="1"/>
    <row r="588" s="421" customFormat="1"/>
    <row r="589" s="421" customFormat="1"/>
    <row r="590" s="421" customFormat="1"/>
    <row r="591" s="421" customFormat="1"/>
    <row r="592" s="421" customFormat="1"/>
    <row r="593" s="421" customFormat="1"/>
    <row r="594" s="421" customFormat="1"/>
    <row r="595" s="421" customFormat="1"/>
    <row r="596" s="421" customFormat="1"/>
    <row r="597" s="421" customFormat="1"/>
    <row r="598" s="421" customFormat="1"/>
    <row r="599" s="421" customFormat="1"/>
    <row r="600" s="421" customFormat="1"/>
    <row r="601" s="421" customFormat="1"/>
    <row r="602" s="421" customFormat="1"/>
    <row r="603" s="421" customFormat="1"/>
    <row r="604" s="421" customFormat="1"/>
    <row r="605" s="421" customFormat="1"/>
    <row r="606" s="421" customFormat="1"/>
    <row r="607" s="421" customFormat="1"/>
    <row r="608" s="421" customFormat="1"/>
    <row r="609" s="421" customFormat="1"/>
    <row r="610" s="421" customFormat="1"/>
    <row r="611" s="421" customFormat="1"/>
    <row r="612" s="421" customFormat="1"/>
    <row r="613" s="421" customFormat="1"/>
    <row r="614" s="421" customFormat="1"/>
    <row r="615" s="421" customFormat="1"/>
    <row r="616" s="421" customFormat="1"/>
    <row r="617" s="421" customFormat="1"/>
    <row r="618" s="421" customFormat="1"/>
    <row r="619" s="421" customFormat="1"/>
    <row r="620" s="421" customFormat="1"/>
    <row r="621" s="421" customFormat="1"/>
    <row r="622" s="421" customFormat="1"/>
    <row r="623" s="421" customFormat="1"/>
    <row r="624" s="421" customFormat="1"/>
    <row r="625" s="421" customFormat="1"/>
    <row r="626" s="421" customFormat="1"/>
    <row r="627" s="421" customFormat="1"/>
    <row r="628" s="421" customFormat="1"/>
    <row r="629" s="421" customFormat="1"/>
    <row r="630" s="421" customFormat="1"/>
    <row r="631" s="421" customFormat="1"/>
    <row r="632" s="421" customFormat="1"/>
    <row r="633" s="421" customFormat="1"/>
    <row r="634" s="421" customFormat="1"/>
    <row r="635" s="421" customFormat="1"/>
    <row r="636" s="421" customFormat="1"/>
    <row r="637" s="421" customFormat="1"/>
    <row r="638" s="421" customFormat="1"/>
    <row r="639" s="421" customFormat="1"/>
    <row r="640" s="421" customFormat="1"/>
    <row r="641" s="421" customFormat="1"/>
    <row r="642" s="421" customFormat="1"/>
    <row r="643" s="421" customFormat="1"/>
    <row r="644" s="421" customFormat="1"/>
    <row r="645" s="421" customFormat="1"/>
    <row r="646" s="421" customFormat="1"/>
    <row r="647" s="421" customFormat="1"/>
    <row r="648" s="421" customFormat="1"/>
    <row r="649" s="421" customFormat="1"/>
    <row r="650" s="421" customFormat="1"/>
    <row r="651" s="421" customFormat="1"/>
    <row r="652" s="421" customFormat="1"/>
    <row r="653" s="421" customFormat="1"/>
    <row r="654" s="421" customFormat="1"/>
    <row r="655" s="421" customFormat="1"/>
    <row r="656" s="421" customFormat="1"/>
    <row r="657" s="421" customFormat="1"/>
    <row r="658" s="421" customFormat="1"/>
    <row r="659" s="421" customFormat="1"/>
    <row r="660" s="421" customFormat="1"/>
    <row r="661" s="421" customFormat="1"/>
    <row r="662" s="421" customFormat="1"/>
    <row r="663" s="421" customFormat="1"/>
    <row r="664" s="421" customFormat="1"/>
    <row r="665" s="421" customFormat="1"/>
    <row r="666" s="421" customFormat="1"/>
    <row r="667" s="421" customFormat="1"/>
    <row r="668" s="421" customFormat="1"/>
    <row r="669" s="421" customFormat="1"/>
    <row r="670" s="421" customFormat="1"/>
    <row r="671" s="421" customFormat="1"/>
    <row r="672" s="421" customFormat="1"/>
    <row r="673" s="421" customFormat="1"/>
    <row r="674" s="421" customFormat="1"/>
    <row r="675" s="421" customFormat="1"/>
    <row r="676" s="421" customFormat="1"/>
    <row r="677" s="421" customFormat="1"/>
    <row r="678" s="421" customFormat="1"/>
    <row r="679" s="421" customFormat="1"/>
    <row r="680" s="421" customFormat="1"/>
    <row r="681" s="421" customFormat="1"/>
    <row r="682" s="421" customFormat="1"/>
    <row r="683" s="421" customFormat="1"/>
    <row r="684" s="421" customFormat="1"/>
    <row r="685" s="421" customFormat="1"/>
    <row r="686" s="421" customFormat="1"/>
    <row r="687" s="421" customFormat="1"/>
    <row r="688" s="421" customFormat="1"/>
    <row r="689" s="421" customFormat="1"/>
    <row r="690" s="421" customFormat="1"/>
    <row r="691" s="421" customFormat="1"/>
    <row r="692" s="421" customFormat="1"/>
    <row r="693" s="421" customFormat="1"/>
    <row r="694" s="421" customFormat="1"/>
    <row r="695" s="421" customFormat="1"/>
    <row r="696" s="421" customFormat="1"/>
    <row r="697" s="421" customFormat="1"/>
    <row r="698" s="421" customFormat="1"/>
    <row r="699" s="421" customFormat="1"/>
    <row r="700" s="421" customFormat="1"/>
    <row r="701" s="421" customFormat="1"/>
    <row r="702" s="421" customFormat="1"/>
    <row r="703" s="421" customFormat="1"/>
    <row r="704" s="421" customFormat="1"/>
    <row r="705" s="421" customFormat="1"/>
    <row r="706" s="421" customFormat="1"/>
    <row r="707" s="421" customFormat="1"/>
    <row r="708" s="421" customFormat="1"/>
    <row r="709" s="421" customFormat="1"/>
    <row r="710" s="421" customFormat="1"/>
    <row r="711" s="421" customFormat="1"/>
    <row r="712" s="421" customFormat="1"/>
    <row r="713" s="421" customFormat="1"/>
    <row r="714" s="421" customFormat="1"/>
    <row r="715" s="421" customFormat="1"/>
    <row r="716" s="421" customFormat="1"/>
    <row r="717" s="421" customFormat="1"/>
    <row r="718" s="421" customFormat="1"/>
    <row r="719" s="421" customFormat="1"/>
    <row r="720" s="421" customFormat="1"/>
    <row r="721" s="421" customFormat="1"/>
    <row r="722" s="421" customFormat="1"/>
    <row r="723" s="421" customFormat="1"/>
    <row r="724" s="421" customFormat="1"/>
    <row r="725" s="421" customFormat="1"/>
    <row r="726" s="421" customFormat="1"/>
    <row r="727" s="421" customFormat="1"/>
    <row r="728" s="421" customFormat="1"/>
    <row r="729" s="421" customFormat="1"/>
    <row r="730" s="421" customFormat="1"/>
    <row r="731" s="421" customFormat="1"/>
    <row r="732" s="421" customFormat="1"/>
    <row r="733" s="421" customFormat="1"/>
    <row r="734" s="421" customFormat="1"/>
    <row r="735" s="421" customFormat="1"/>
    <row r="736" s="421" customFormat="1"/>
    <row r="737" s="421" customFormat="1"/>
    <row r="738" s="421" customFormat="1"/>
    <row r="739" s="421" customFormat="1"/>
    <row r="740" s="421" customFormat="1"/>
    <row r="741" s="421" customFormat="1"/>
    <row r="742" s="421" customFormat="1"/>
    <row r="743" s="421" customFormat="1"/>
    <row r="744" s="421" customFormat="1"/>
    <row r="745" s="421" customFormat="1"/>
    <row r="746" s="421" customFormat="1"/>
    <row r="747" s="421" customFormat="1"/>
    <row r="748" s="421" customFormat="1"/>
    <row r="749" s="421" customFormat="1"/>
    <row r="750" s="421" customFormat="1"/>
    <row r="751" s="421" customFormat="1"/>
    <row r="752" s="421" customFormat="1"/>
    <row r="753" s="421" customFormat="1"/>
    <row r="754" s="421" customFormat="1"/>
    <row r="755" s="421" customFormat="1"/>
    <row r="756" s="421" customFormat="1"/>
    <row r="757" s="421" customFormat="1"/>
    <row r="758" s="421" customFormat="1"/>
    <row r="759" s="421" customFormat="1"/>
    <row r="760" s="421" customFormat="1"/>
    <row r="761" s="421" customFormat="1"/>
    <row r="762" s="421" customFormat="1"/>
    <row r="763" s="421" customFormat="1"/>
    <row r="764" s="421" customFormat="1"/>
    <row r="765" s="421" customFormat="1"/>
    <row r="766" s="421" customFormat="1"/>
    <row r="767" s="421" customFormat="1"/>
    <row r="768" s="421" customFormat="1"/>
    <row r="769" s="421" customFormat="1"/>
    <row r="770" s="421" customFormat="1"/>
    <row r="771" s="421" customFormat="1"/>
    <row r="772" s="421" customFormat="1"/>
    <row r="773" s="421" customFormat="1"/>
    <row r="774" s="421" customFormat="1"/>
    <row r="775" s="421" customFormat="1"/>
    <row r="776" s="421" customFormat="1"/>
    <row r="777" s="421" customFormat="1"/>
    <row r="778" s="421" customFormat="1"/>
    <row r="779" s="421" customFormat="1"/>
    <row r="780" s="421" customFormat="1"/>
    <row r="781" s="421" customFormat="1"/>
    <row r="782" s="421" customFormat="1"/>
    <row r="783" s="421" customFormat="1"/>
    <row r="784" s="421" customFormat="1"/>
    <row r="785" s="421" customFormat="1"/>
    <row r="786" s="421" customFormat="1"/>
    <row r="787" s="421" customFormat="1"/>
    <row r="788" s="421" customFormat="1"/>
    <row r="789" s="421" customFormat="1"/>
    <row r="790" s="421" customFormat="1"/>
    <row r="791" s="421" customFormat="1"/>
    <row r="792" s="421" customFormat="1"/>
    <row r="793" s="421" customFormat="1"/>
    <row r="794" s="421" customFormat="1"/>
    <row r="795" s="421" customFormat="1"/>
    <row r="796" s="421" customFormat="1"/>
    <row r="797" s="421" customFormat="1"/>
    <row r="798" s="421" customFormat="1"/>
    <row r="799" s="421" customFormat="1"/>
    <row r="800" s="421" customFormat="1"/>
    <row r="801" s="421" customFormat="1"/>
    <row r="802" s="421" customFormat="1"/>
    <row r="803" s="421" customFormat="1"/>
    <row r="804" s="421" customFormat="1"/>
    <row r="805" s="421" customFormat="1"/>
    <row r="806" s="421" customFormat="1"/>
    <row r="807" s="421" customFormat="1"/>
    <row r="808" s="421" customFormat="1"/>
    <row r="809" s="421" customFormat="1"/>
    <row r="810" s="421" customFormat="1"/>
    <row r="811" s="421" customFormat="1"/>
    <row r="812" s="421" customFormat="1"/>
    <row r="813" s="421" customFormat="1"/>
    <row r="814" s="421" customFormat="1"/>
    <row r="815" s="421" customFormat="1"/>
    <row r="816" s="421" customFormat="1"/>
    <row r="817" s="421" customFormat="1"/>
    <row r="818" s="421" customFormat="1"/>
    <row r="819" s="421" customFormat="1"/>
    <row r="820" s="421" customFormat="1"/>
    <row r="821" s="421" customFormat="1"/>
    <row r="822" s="421" customFormat="1"/>
    <row r="823" s="421" customFormat="1"/>
    <row r="824" s="421" customFormat="1"/>
    <row r="825" s="421" customFormat="1"/>
    <row r="826" s="421" customFormat="1"/>
    <row r="827" s="421" customFormat="1"/>
    <row r="828" s="421" customFormat="1"/>
    <row r="829" s="421" customFormat="1"/>
    <row r="830" s="421" customFormat="1"/>
    <row r="831" s="421" customFormat="1"/>
    <row r="832" s="421" customFormat="1"/>
    <row r="833" s="421" customFormat="1"/>
    <row r="834" s="421" customFormat="1"/>
    <row r="835" s="421" customFormat="1"/>
    <row r="836" s="421" customFormat="1"/>
    <row r="837" s="421" customFormat="1"/>
    <row r="838" s="421" customFormat="1"/>
    <row r="839" s="421" customFormat="1"/>
    <row r="840" s="421" customFormat="1"/>
    <row r="841" s="421" customFormat="1"/>
    <row r="842" s="421" customFormat="1"/>
    <row r="843" s="421" customFormat="1"/>
    <row r="844" s="421" customFormat="1"/>
    <row r="845" s="421" customFormat="1"/>
    <row r="846" s="421" customFormat="1"/>
    <row r="847" s="421" customFormat="1"/>
    <row r="848" s="421" customFormat="1"/>
    <row r="849" s="421" customFormat="1"/>
    <row r="850" s="421" customFormat="1"/>
    <row r="851" s="421" customFormat="1"/>
    <row r="852" s="421" customFormat="1"/>
    <row r="853" s="421" customFormat="1"/>
    <row r="854" s="421" customFormat="1"/>
    <row r="855" s="421" customFormat="1"/>
    <row r="856" s="421" customFormat="1"/>
    <row r="857" s="421" customFormat="1"/>
    <row r="858" s="421" customFormat="1"/>
    <row r="859" s="421" customFormat="1"/>
    <row r="860" s="421" customFormat="1"/>
    <row r="861" s="421" customFormat="1"/>
    <row r="862" s="421" customFormat="1"/>
    <row r="863" s="421" customFormat="1"/>
    <row r="864" s="421" customFormat="1"/>
    <row r="865" s="421" customFormat="1"/>
    <row r="866" s="421" customFormat="1"/>
    <row r="867" s="421" customFormat="1"/>
    <row r="868" s="421" customFormat="1"/>
    <row r="869" s="421" customFormat="1"/>
    <row r="870" s="421" customFormat="1"/>
    <row r="871" s="421" customFormat="1"/>
    <row r="872" s="421" customFormat="1"/>
    <row r="873" s="421" customFormat="1"/>
    <row r="874" s="421" customFormat="1"/>
    <row r="875" s="421" customFormat="1"/>
    <row r="876" s="421" customFormat="1"/>
    <row r="877" s="421" customFormat="1"/>
    <row r="878" s="421" customFormat="1"/>
    <row r="879" s="421" customFormat="1"/>
    <row r="880" s="421" customFormat="1"/>
    <row r="881" s="421" customFormat="1"/>
    <row r="882" s="421" customFormat="1"/>
    <row r="883" s="421" customFormat="1"/>
    <row r="884" s="421" customFormat="1"/>
    <row r="885" s="421" customFormat="1"/>
    <row r="886" s="421" customFormat="1"/>
    <row r="887" s="421" customFormat="1"/>
    <row r="888" s="421" customFormat="1"/>
    <row r="889" s="421" customFormat="1"/>
    <row r="890" s="421" customFormat="1"/>
    <row r="891" s="421" customFormat="1"/>
    <row r="892" s="421" customFormat="1"/>
    <row r="893" s="421" customFormat="1"/>
    <row r="894" s="421" customFormat="1"/>
    <row r="895" s="421" customFormat="1"/>
    <row r="896" s="421" customFormat="1"/>
    <row r="897" s="421" customFormat="1"/>
    <row r="898" s="421" customFormat="1"/>
    <row r="899" s="421" customFormat="1"/>
    <row r="900" s="421" customFormat="1"/>
    <row r="901" s="421" customFormat="1"/>
    <row r="902" s="421" customFormat="1"/>
    <row r="903" s="421" customFormat="1"/>
    <row r="904" s="421" customFormat="1"/>
    <row r="905" s="421" customFormat="1"/>
    <row r="906" s="421" customFormat="1"/>
    <row r="907" s="421" customFormat="1"/>
    <row r="908" s="421" customFormat="1"/>
    <row r="909" s="421" customFormat="1"/>
    <row r="910" s="421" customFormat="1"/>
    <row r="911" s="421" customFormat="1"/>
    <row r="912" s="421" customFormat="1"/>
    <row r="913" s="421" customFormat="1"/>
    <row r="914" s="421" customFormat="1"/>
    <row r="915" s="421" customFormat="1"/>
    <row r="916" s="421" customFormat="1"/>
    <row r="917" s="421" customFormat="1"/>
    <row r="918" s="421" customFormat="1"/>
    <row r="919" s="421" customFormat="1"/>
    <row r="920" s="421" customFormat="1"/>
    <row r="921" s="421" customFormat="1"/>
    <row r="922" s="421" customFormat="1"/>
    <row r="923" s="421" customFormat="1"/>
    <row r="924" s="421" customFormat="1"/>
    <row r="925" s="421" customFormat="1"/>
    <row r="926" s="421" customFormat="1"/>
    <row r="927" s="421" customFormat="1"/>
    <row r="928" s="421" customFormat="1"/>
    <row r="929" s="421" customFormat="1"/>
    <row r="930" s="421" customFormat="1"/>
    <row r="931" s="421" customFormat="1"/>
    <row r="932" s="421" customFormat="1"/>
    <row r="933" s="421" customFormat="1"/>
    <row r="934" s="421" customFormat="1"/>
    <row r="935" s="421" customFormat="1"/>
    <row r="936" s="421" customFormat="1"/>
    <row r="937" s="421" customFormat="1"/>
    <row r="938" s="421" customFormat="1"/>
    <row r="939" s="421" customFormat="1"/>
    <row r="940" s="421" customFormat="1"/>
    <row r="941" s="421" customFormat="1"/>
    <row r="942" s="421" customFormat="1"/>
    <row r="943" s="421" customFormat="1"/>
    <row r="944" s="421" customFormat="1"/>
    <row r="945" s="421" customFormat="1"/>
    <row r="946" s="421" customFormat="1"/>
    <row r="947" s="421" customFormat="1"/>
    <row r="948" s="421" customFormat="1"/>
    <row r="949" s="421" customFormat="1"/>
    <row r="950" s="421" customFormat="1"/>
    <row r="951" s="421" customFormat="1"/>
    <row r="952" s="421" customFormat="1"/>
    <row r="953" s="421" customFormat="1"/>
    <row r="954" s="421" customFormat="1"/>
    <row r="955" s="421" customFormat="1"/>
    <row r="956" s="421" customFormat="1"/>
    <row r="957" s="421" customFormat="1"/>
    <row r="958" s="421" customFormat="1"/>
    <row r="959" s="421" customFormat="1"/>
    <row r="960" s="421" customFormat="1"/>
    <row r="961" s="421" customFormat="1"/>
    <row r="962" s="421" customFormat="1"/>
    <row r="963" s="421" customFormat="1"/>
    <row r="964" s="421" customFormat="1"/>
    <row r="965" s="421" customFormat="1"/>
    <row r="966" s="421" customFormat="1"/>
    <row r="967" s="421" customFormat="1"/>
    <row r="968" s="421" customFormat="1"/>
    <row r="969" s="421" customFormat="1"/>
    <row r="970" s="421" customFormat="1"/>
    <row r="971" s="421" customFormat="1"/>
    <row r="972" s="421" customFormat="1"/>
    <row r="973" s="421" customFormat="1"/>
    <row r="974" s="421" customFormat="1"/>
    <row r="975" s="421" customFormat="1"/>
    <row r="976" s="421" customFormat="1"/>
    <row r="977" s="421" customFormat="1"/>
    <row r="978" s="421" customFormat="1"/>
    <row r="979" s="421" customFormat="1"/>
    <row r="980" s="421" customFormat="1"/>
    <row r="981" s="421" customFormat="1"/>
    <row r="982" s="421" customFormat="1"/>
    <row r="983" s="421" customFormat="1"/>
    <row r="984" s="421" customFormat="1"/>
    <row r="985" s="421" customFormat="1"/>
    <row r="986" s="421" customFormat="1"/>
    <row r="987" s="421" customFormat="1"/>
    <row r="988" s="421" customFormat="1"/>
    <row r="989" s="421" customFormat="1"/>
    <row r="990" s="421" customFormat="1"/>
    <row r="991" s="421" customFormat="1"/>
    <row r="992" s="421" customFormat="1"/>
    <row r="993" s="421" customFormat="1"/>
    <row r="994" s="421" customFormat="1"/>
    <row r="995" s="421" customFormat="1"/>
    <row r="996" s="421" customFormat="1"/>
    <row r="997" s="421" customFormat="1"/>
    <row r="998" s="421" customFormat="1"/>
    <row r="999" s="421" customFormat="1"/>
    <row r="1000" s="421" customFormat="1"/>
    <row r="1001" s="421" customFormat="1"/>
    <row r="1002" s="421" customFormat="1"/>
    <row r="1003" s="421" customFormat="1"/>
    <row r="1004" s="421" customFormat="1"/>
    <row r="1005" s="421" customFormat="1"/>
    <row r="1006" s="421" customFormat="1"/>
    <row r="1007" s="421" customFormat="1"/>
    <row r="1008" s="421" customFormat="1"/>
    <row r="1009" s="421" customFormat="1"/>
    <row r="1010" s="421" customFormat="1"/>
    <row r="1011" s="421" customFormat="1"/>
    <row r="1012" s="421" customFormat="1"/>
    <row r="1013" s="421" customFormat="1"/>
    <row r="1014" s="421" customFormat="1"/>
    <row r="1015" s="421" customFormat="1"/>
    <row r="1016" s="421" customFormat="1"/>
    <row r="1017" s="421" customFormat="1"/>
    <row r="1018" s="421" customFormat="1"/>
    <row r="1019" s="421" customFormat="1"/>
    <row r="1020" s="421" customFormat="1"/>
    <row r="1021" s="421" customFormat="1"/>
    <row r="1022" s="421" customFormat="1"/>
    <row r="1023" s="421" customFormat="1"/>
    <row r="1024" s="421" customFormat="1"/>
    <row r="1025" s="421" customFormat="1"/>
    <row r="1026" s="421" customFormat="1"/>
    <row r="1027" s="421" customFormat="1"/>
    <row r="1028" s="421" customFormat="1"/>
    <row r="1029" s="421" customFormat="1"/>
    <row r="1030" s="421" customFormat="1"/>
    <row r="1031" s="421" customFormat="1"/>
    <row r="1032" s="421" customFormat="1"/>
    <row r="1033" s="421" customFormat="1"/>
    <row r="1034" s="421" customFormat="1"/>
    <row r="1035" s="421" customFormat="1"/>
    <row r="1036" s="421" customFormat="1"/>
    <row r="1037" s="421" customFormat="1"/>
    <row r="1038" s="421" customFormat="1"/>
    <row r="1039" s="421" customFormat="1"/>
    <row r="1040" s="421" customFormat="1"/>
    <row r="1041" s="421" customFormat="1"/>
    <row r="1042" s="421" customFormat="1"/>
    <row r="1043" s="421" customFormat="1"/>
    <row r="1044" s="421" customFormat="1"/>
    <row r="1045" s="421" customFormat="1"/>
    <row r="1046" s="421" customFormat="1"/>
    <row r="1047" s="421" customFormat="1"/>
    <row r="1048" s="421" customFormat="1"/>
    <row r="1049" s="421" customFormat="1"/>
    <row r="1050" s="421" customFormat="1"/>
    <row r="1051" s="421" customFormat="1"/>
    <row r="1052" s="421" customFormat="1"/>
    <row r="1053" s="421" customFormat="1"/>
    <row r="1054" s="421" customFormat="1"/>
    <row r="1055" s="421" customFormat="1"/>
    <row r="1056" s="421" customFormat="1"/>
    <row r="1057" s="421" customFormat="1"/>
    <row r="1058" s="421" customFormat="1"/>
    <row r="1059" s="421" customFormat="1"/>
    <row r="1060" s="421" customFormat="1"/>
    <row r="1061" s="421" customFormat="1"/>
    <row r="1062" s="421" customFormat="1"/>
    <row r="1063" s="421" customFormat="1"/>
    <row r="1064" s="421" customFormat="1"/>
    <row r="1065" s="421" customFormat="1"/>
    <row r="1066" s="421" customFormat="1"/>
    <row r="1067" s="421" customFormat="1"/>
    <row r="1068" s="421" customFormat="1"/>
    <row r="1069" s="421" customFormat="1"/>
    <row r="1070" s="421" customFormat="1"/>
    <row r="1071" s="421" customFormat="1"/>
    <row r="1072" s="421" customFormat="1"/>
    <row r="1073" s="421" customFormat="1"/>
    <row r="1074" s="421" customFormat="1"/>
    <row r="1075" s="421" customFormat="1"/>
    <row r="1076" s="421" customFormat="1"/>
    <row r="1077" s="421" customFormat="1"/>
    <row r="1078" s="421" customFormat="1"/>
    <row r="1079" s="421" customFormat="1"/>
    <row r="1080" s="421" customFormat="1"/>
    <row r="1081" s="421" customFormat="1"/>
    <row r="1082" s="421" customFormat="1"/>
    <row r="1083" s="421" customFormat="1"/>
    <row r="1084" s="421" customFormat="1"/>
    <row r="1085" s="421" customFormat="1"/>
    <row r="1086" s="421" customFormat="1"/>
    <row r="1087" s="421" customFormat="1"/>
    <row r="1088" s="421" customFormat="1"/>
    <row r="1089" s="421" customFormat="1"/>
    <row r="1090" s="421" customFormat="1"/>
    <row r="1091" s="421" customFormat="1"/>
    <row r="1092" s="421" customFormat="1"/>
    <row r="1093" s="421" customFormat="1"/>
    <row r="1094" s="421" customFormat="1"/>
    <row r="1095" s="421" customFormat="1"/>
    <row r="1096" s="421" customFormat="1"/>
    <row r="1097" s="421" customFormat="1"/>
    <row r="1098" s="421" customFormat="1"/>
    <row r="1099" s="421" customFormat="1"/>
    <row r="1100" s="421" customFormat="1"/>
    <row r="1101" s="421" customFormat="1"/>
    <row r="1102" s="421" customFormat="1"/>
    <row r="1103" s="421" customFormat="1"/>
    <row r="1104" s="421" customFormat="1"/>
    <row r="1105" s="421" customFormat="1"/>
    <row r="1106" s="421" customFormat="1"/>
    <row r="1107" s="421" customFormat="1"/>
    <row r="1108" s="421" customFormat="1"/>
    <row r="1109" s="421" customFormat="1"/>
    <row r="1110" s="421" customFormat="1"/>
    <row r="1111" s="421" customFormat="1"/>
    <row r="1112" s="421" customFormat="1"/>
    <row r="1113" s="421" customFormat="1"/>
    <row r="1114" s="421" customFormat="1"/>
    <row r="1115" s="421" customFormat="1"/>
    <row r="1116" s="421" customFormat="1"/>
    <row r="1117" s="421" customFormat="1"/>
    <row r="1118" s="421" customFormat="1"/>
    <row r="1119" s="421" customFormat="1"/>
    <row r="1120" s="421" customFormat="1"/>
    <row r="1121" s="421" customFormat="1"/>
    <row r="1122" s="421" customFormat="1"/>
    <row r="1123" s="421" customFormat="1"/>
    <row r="1124" s="421" customFormat="1"/>
    <row r="1125" s="421" customFormat="1"/>
    <row r="1126" s="421" customFormat="1"/>
    <row r="1127" s="421" customFormat="1"/>
    <row r="1128" s="421" customFormat="1"/>
    <row r="1129" s="421" customFormat="1"/>
    <row r="1130" s="421" customFormat="1"/>
    <row r="1131" s="421" customFormat="1"/>
    <row r="1132" s="421" customFormat="1"/>
    <row r="1133" s="421" customFormat="1"/>
    <row r="1134" s="421" customFormat="1"/>
    <row r="1135" s="421" customFormat="1"/>
    <row r="1136" s="421" customFormat="1"/>
    <row r="1137" s="421" customFormat="1"/>
    <row r="1138" s="421" customFormat="1"/>
    <row r="1139" s="421" customFormat="1"/>
    <row r="1140" s="421" customFormat="1"/>
    <row r="1141" s="421" customFormat="1"/>
    <row r="1142" s="421" customFormat="1"/>
    <row r="1143" s="421" customFormat="1"/>
    <row r="1144" s="421" customFormat="1"/>
    <row r="1145" s="421" customFormat="1"/>
    <row r="1146" s="421" customFormat="1"/>
    <row r="1147" s="421" customFormat="1"/>
    <row r="1148" s="421" customFormat="1"/>
    <row r="1149" s="421" customFormat="1"/>
    <row r="1150" s="421" customFormat="1"/>
    <row r="1151" s="421" customFormat="1"/>
    <row r="1152" s="421" customFormat="1"/>
    <row r="1153" s="421" customFormat="1"/>
    <row r="1154" s="421" customFormat="1"/>
    <row r="1155" s="421" customFormat="1"/>
    <row r="1156" s="421" customFormat="1"/>
    <row r="1157" s="421" customFormat="1"/>
    <row r="1158" s="421" customFormat="1"/>
    <row r="1159" s="421" customFormat="1"/>
    <row r="1160" s="421" customFormat="1"/>
    <row r="1161" s="421" customFormat="1"/>
    <row r="1162" s="421" customFormat="1"/>
    <row r="1163" s="421" customFormat="1"/>
    <row r="1164" s="421" customFormat="1"/>
    <row r="1165" s="421" customFormat="1"/>
    <row r="1166" s="421" customFormat="1"/>
    <row r="1167" s="421" customFormat="1"/>
    <row r="1168" s="421" customFormat="1"/>
    <row r="1169" s="421" customFormat="1"/>
    <row r="1170" s="421" customFormat="1"/>
    <row r="1171" s="421" customFormat="1"/>
    <row r="1172" s="421" customFormat="1"/>
    <row r="1173" s="421" customFormat="1"/>
    <row r="1174" s="421" customFormat="1"/>
    <row r="1175" s="421" customFormat="1"/>
    <row r="1176" s="421" customFormat="1"/>
    <row r="1177" s="421" customFormat="1"/>
    <row r="1178" s="421" customFormat="1"/>
    <row r="1179" s="421" customFormat="1"/>
    <row r="1180" s="421" customFormat="1"/>
    <row r="1181" s="421" customFormat="1"/>
    <row r="1182" s="421" customFormat="1"/>
    <row r="1183" s="421" customFormat="1"/>
    <row r="1184" s="421" customFormat="1"/>
    <row r="1185" s="421" customFormat="1"/>
    <row r="1186" s="421" customFormat="1"/>
    <row r="1187" s="421" customFormat="1"/>
    <row r="1188" s="421" customFormat="1"/>
    <row r="1189" s="421" customFormat="1"/>
    <row r="1190" s="421" customFormat="1"/>
    <row r="1191" s="421" customFormat="1"/>
    <row r="1192" s="421" customFormat="1"/>
    <row r="1193" s="421" customFormat="1"/>
    <row r="1194" s="421" customFormat="1"/>
    <row r="1195" s="421" customFormat="1"/>
    <row r="1196" s="421" customFormat="1"/>
    <row r="1197" s="421" customFormat="1"/>
    <row r="1198" s="421" customFormat="1"/>
    <row r="1199" s="421" customFormat="1"/>
    <row r="1200" s="421" customFormat="1"/>
    <row r="1201" s="421" customFormat="1"/>
    <row r="1202" s="421" customFormat="1"/>
    <row r="1203" s="421" customFormat="1"/>
    <row r="1204" s="421" customFormat="1"/>
    <row r="1205" s="421" customFormat="1"/>
    <row r="1206" s="421" customFormat="1"/>
    <row r="1207" s="421" customFormat="1"/>
    <row r="1208" s="421" customFormat="1"/>
    <row r="1209" s="421" customFormat="1"/>
    <row r="1210" s="421" customFormat="1"/>
    <row r="1211" s="421" customFormat="1"/>
    <row r="1212" s="421" customFormat="1"/>
    <row r="1213" s="421" customFormat="1"/>
    <row r="1214" s="421" customFormat="1"/>
    <row r="1215" s="421" customFormat="1"/>
    <row r="1216" s="421" customFormat="1"/>
    <row r="1217" s="421" customFormat="1"/>
    <row r="1218" s="421" customFormat="1"/>
    <row r="1219" s="421" customFormat="1"/>
    <row r="1220" s="421" customFormat="1"/>
    <row r="1221" s="421" customFormat="1"/>
    <row r="1222" s="421" customFormat="1"/>
    <row r="1223" s="421" customFormat="1"/>
    <row r="1224" s="421" customFormat="1"/>
    <row r="1225" s="421" customFormat="1"/>
    <row r="1226" s="421" customFormat="1"/>
    <row r="1227" s="421" customFormat="1"/>
    <row r="1228" s="421" customFormat="1"/>
    <row r="1229" s="421" customFormat="1"/>
    <row r="1230" s="421" customFormat="1"/>
    <row r="1231" s="421" customFormat="1"/>
    <row r="1232" s="421" customFormat="1"/>
    <row r="1233" s="421" customFormat="1"/>
    <row r="1234" s="421" customFormat="1"/>
    <row r="1235" s="421" customFormat="1"/>
    <row r="1236" s="421" customFormat="1"/>
    <row r="1237" s="421" customFormat="1"/>
    <row r="1238" s="421" customFormat="1"/>
    <row r="1239" s="421" customFormat="1"/>
    <row r="1240" s="421" customFormat="1"/>
    <row r="1241" s="421" customFormat="1"/>
    <row r="1242" s="421" customFormat="1"/>
    <row r="1243" s="421" customFormat="1"/>
    <row r="1244" s="421" customFormat="1"/>
    <row r="1245" s="421" customFormat="1"/>
    <row r="1246" s="421" customFormat="1"/>
    <row r="1247" s="421" customFormat="1"/>
    <row r="1248" s="421" customFormat="1"/>
    <row r="1249" s="421" customFormat="1"/>
    <row r="1250" s="421" customFormat="1"/>
    <row r="1251" s="421" customFormat="1"/>
    <row r="1252" s="421" customFormat="1"/>
    <row r="1253" s="421" customFormat="1"/>
    <row r="1254" s="421" customFormat="1"/>
    <row r="1255" s="421" customFormat="1"/>
    <row r="1256" s="421" customFormat="1"/>
    <row r="1257" s="421" customFormat="1"/>
    <row r="1258" s="421" customFormat="1"/>
    <row r="1259" s="421" customFormat="1"/>
    <row r="1260" s="421" customFormat="1"/>
    <row r="1261" s="421" customFormat="1"/>
    <row r="1262" s="421" customFormat="1"/>
    <row r="1263" s="421" customFormat="1"/>
    <row r="1264" s="421" customFormat="1"/>
    <row r="1265" s="421" customFormat="1"/>
    <row r="1266" s="421" customFormat="1"/>
    <row r="1267" s="421" customFormat="1"/>
    <row r="1268" s="421" customFormat="1"/>
    <row r="1269" s="421" customFormat="1"/>
    <row r="1270" s="421" customFormat="1"/>
    <row r="1271" s="421" customFormat="1"/>
    <row r="1272" s="421" customFormat="1"/>
    <row r="1273" s="421" customFormat="1"/>
    <row r="1274" s="421" customFormat="1"/>
    <row r="1275" s="421" customFormat="1"/>
    <row r="1276" s="421" customFormat="1"/>
    <row r="1277" s="421" customFormat="1"/>
    <row r="1278" s="421" customFormat="1"/>
    <row r="1279" s="421" customFormat="1"/>
    <row r="1280" s="421" customFormat="1"/>
    <row r="1281" s="421" customFormat="1"/>
    <row r="1282" s="421" customFormat="1"/>
    <row r="1283" s="421" customFormat="1"/>
    <row r="1284" s="421" customFormat="1"/>
    <row r="1285" s="421" customFormat="1"/>
    <row r="1286" s="421" customFormat="1"/>
    <row r="1287" s="421" customFormat="1"/>
    <row r="1288" s="421" customFormat="1"/>
    <row r="1289" s="421" customFormat="1"/>
    <row r="1290" s="421" customFormat="1"/>
    <row r="1291" s="421" customFormat="1"/>
    <row r="1292" s="421" customFormat="1"/>
    <row r="1293" s="421" customFormat="1"/>
    <row r="1294" s="421" customFormat="1"/>
    <row r="1295" s="421" customFormat="1"/>
    <row r="1296" s="421" customFormat="1"/>
    <row r="1297" s="421" customFormat="1"/>
    <row r="1298" s="421" customFormat="1"/>
    <row r="1299" s="421" customFormat="1"/>
    <row r="1300" s="421" customFormat="1"/>
    <row r="1301" s="421" customFormat="1"/>
    <row r="1302" s="421" customFormat="1"/>
    <row r="1303" s="421" customFormat="1"/>
    <row r="1304" s="421" customFormat="1"/>
    <row r="1305" s="421" customFormat="1"/>
    <row r="1306" s="421" customFormat="1"/>
    <row r="1307" s="421" customFormat="1"/>
    <row r="1308" s="421" customFormat="1"/>
    <row r="1309" s="421" customFormat="1"/>
    <row r="1310" s="421" customFormat="1"/>
    <row r="1311" s="421" customFormat="1"/>
    <row r="1312" s="421" customFormat="1"/>
    <row r="1313" s="421" customFormat="1"/>
    <row r="1314" s="421" customFormat="1"/>
    <row r="1315" s="421" customFormat="1"/>
    <row r="1316" s="421" customFormat="1"/>
    <row r="1317" s="421" customFormat="1"/>
  </sheetData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F35:N35"/>
    <mergeCell ref="E36:N36"/>
    <mergeCell ref="A39:N39"/>
    <mergeCell ref="C8:C9"/>
    <mergeCell ref="A7:B7"/>
    <mergeCell ref="H7:N7"/>
    <mergeCell ref="A8:A9"/>
    <mergeCell ref="B8:B9"/>
    <mergeCell ref="D8:D9"/>
    <mergeCell ref="E8:H8"/>
  </mergeCells>
  <printOptions horizontalCentered="1"/>
  <pageMargins left="1.03" right="0.70866141732283472" top="0.23622047244094491" bottom="0" header="0.31496062992125984" footer="0.31496062992125984"/>
  <pageSetup paperSize="9" scale="87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E284"/>
  <sheetViews>
    <sheetView topLeftCell="H1" zoomScale="112" zoomScaleNormal="112" zoomScaleSheetLayoutView="100" workbookViewId="0">
      <selection activeCell="Y15" sqref="Y15:AC20"/>
    </sheetView>
  </sheetViews>
  <sheetFormatPr defaultRowHeight="12.75"/>
  <cols>
    <col min="1" max="1" width="5.5703125" style="292" customWidth="1"/>
    <col min="2" max="2" width="8.85546875" style="292" customWidth="1"/>
    <col min="3" max="4" width="10.28515625" style="292" customWidth="1"/>
    <col min="5" max="5" width="8.7109375" style="278" customWidth="1"/>
    <col min="6" max="7" width="8" style="278" customWidth="1"/>
    <col min="8" max="10" width="8.140625" style="278" customWidth="1"/>
    <col min="11" max="11" width="8.42578125" style="278" customWidth="1"/>
    <col min="12" max="12" width="8.140625" style="278" customWidth="1"/>
    <col min="13" max="13" width="11.28515625" style="278" customWidth="1"/>
    <col min="14" max="14" width="11.85546875" style="278" customWidth="1"/>
    <col min="15" max="15" width="9.140625" style="292"/>
    <col min="16" max="16" width="13" style="292" customWidth="1"/>
    <col min="17" max="135" width="9.140625" style="421"/>
    <col min="136" max="16384" width="9.140625" style="278"/>
  </cols>
  <sheetData>
    <row r="1" spans="1:135" ht="12.75" customHeight="1">
      <c r="D1" s="847"/>
      <c r="E1" s="847"/>
      <c r="F1" s="292"/>
      <c r="G1" s="292"/>
      <c r="H1" s="292"/>
      <c r="I1" s="292"/>
      <c r="J1" s="292"/>
      <c r="K1" s="292"/>
      <c r="L1" s="292"/>
      <c r="M1" s="849" t="s">
        <v>676</v>
      </c>
      <c r="N1" s="849"/>
    </row>
    <row r="2" spans="1:135" ht="15.75">
      <c r="A2" s="845" t="s">
        <v>0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</row>
    <row r="3" spans="1:135" ht="18">
      <c r="A3" s="846" t="s">
        <v>753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</row>
    <row r="4" spans="1:135" ht="24" customHeight="1">
      <c r="A4" s="852" t="s">
        <v>765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</row>
    <row r="5" spans="1:135" s="279" customFormat="1" ht="18.75" customHeight="1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55"/>
      <c r="P5" s="355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  <c r="CT5" s="422"/>
      <c r="CU5" s="422"/>
      <c r="CV5" s="422"/>
      <c r="CW5" s="422"/>
      <c r="CX5" s="422"/>
      <c r="CY5" s="422"/>
      <c r="CZ5" s="422"/>
      <c r="DA5" s="422"/>
      <c r="DB5" s="422"/>
      <c r="DC5" s="422"/>
      <c r="DD5" s="422"/>
      <c r="DE5" s="422"/>
      <c r="DF5" s="422"/>
      <c r="DG5" s="422"/>
      <c r="DH5" s="422"/>
      <c r="DI5" s="422"/>
      <c r="DJ5" s="422"/>
      <c r="DK5" s="422"/>
      <c r="DL5" s="422"/>
      <c r="DM5" s="422"/>
      <c r="DN5" s="422"/>
      <c r="DO5" s="422"/>
      <c r="DP5" s="422"/>
      <c r="DQ5" s="422"/>
      <c r="DR5" s="422"/>
      <c r="DS5" s="422"/>
      <c r="DT5" s="422"/>
      <c r="DU5" s="422"/>
      <c r="DV5" s="422"/>
      <c r="DW5" s="422"/>
      <c r="DX5" s="422"/>
      <c r="DY5" s="422"/>
      <c r="DZ5" s="422"/>
      <c r="EA5" s="422"/>
      <c r="EB5" s="422"/>
      <c r="EC5" s="422"/>
      <c r="ED5" s="422"/>
      <c r="EE5" s="422"/>
    </row>
    <row r="6" spans="1:135">
      <c r="A6" s="848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</row>
    <row r="7" spans="1:135">
      <c r="A7" s="839" t="s">
        <v>165</v>
      </c>
      <c r="B7" s="839"/>
      <c r="D7" s="328"/>
      <c r="E7" s="292"/>
      <c r="F7" s="292"/>
      <c r="G7" s="292"/>
      <c r="H7" s="835"/>
      <c r="I7" s="835"/>
      <c r="J7" s="835"/>
      <c r="K7" s="835"/>
      <c r="L7" s="835"/>
      <c r="M7" s="835"/>
      <c r="N7" s="835"/>
    </row>
    <row r="8" spans="1:135" ht="24.75" customHeight="1">
      <c r="A8" s="778" t="s">
        <v>2</v>
      </c>
      <c r="B8" s="778" t="s">
        <v>3</v>
      </c>
      <c r="C8" s="850" t="s">
        <v>493</v>
      </c>
      <c r="D8" s="840" t="s">
        <v>87</v>
      </c>
      <c r="E8" s="836" t="s">
        <v>88</v>
      </c>
      <c r="F8" s="837"/>
      <c r="G8" s="837"/>
      <c r="H8" s="838"/>
      <c r="I8" s="778" t="s">
        <v>657</v>
      </c>
      <c r="J8" s="778"/>
      <c r="K8" s="778"/>
      <c r="L8" s="778"/>
      <c r="M8" s="778"/>
      <c r="N8" s="778"/>
      <c r="O8" s="843" t="s">
        <v>714</v>
      </c>
      <c r="P8" s="843"/>
    </row>
    <row r="9" spans="1:135" ht="56.25" customHeight="1">
      <c r="A9" s="778"/>
      <c r="B9" s="778"/>
      <c r="C9" s="851"/>
      <c r="D9" s="841"/>
      <c r="E9" s="348" t="s">
        <v>93</v>
      </c>
      <c r="F9" s="348" t="s">
        <v>22</v>
      </c>
      <c r="G9" s="348" t="s">
        <v>44</v>
      </c>
      <c r="H9" s="348" t="s">
        <v>693</v>
      </c>
      <c r="I9" s="353" t="s">
        <v>19</v>
      </c>
      <c r="J9" s="353" t="s">
        <v>658</v>
      </c>
      <c r="K9" s="353" t="s">
        <v>659</v>
      </c>
      <c r="L9" s="353" t="s">
        <v>660</v>
      </c>
      <c r="M9" s="353" t="s">
        <v>661</v>
      </c>
      <c r="N9" s="353" t="s">
        <v>662</v>
      </c>
      <c r="O9" s="366" t="s">
        <v>720</v>
      </c>
      <c r="P9" s="366" t="s">
        <v>718</v>
      </c>
    </row>
    <row r="10" spans="1:135" s="362" customFormat="1">
      <c r="A10" s="360">
        <v>1</v>
      </c>
      <c r="B10" s="360">
        <v>2</v>
      </c>
      <c r="C10" s="360">
        <v>3</v>
      </c>
      <c r="D10" s="360">
        <v>4</v>
      </c>
      <c r="E10" s="360">
        <v>5</v>
      </c>
      <c r="F10" s="360">
        <v>6</v>
      </c>
      <c r="G10" s="360">
        <v>7</v>
      </c>
      <c r="H10" s="360">
        <v>8</v>
      </c>
      <c r="I10" s="360">
        <v>9</v>
      </c>
      <c r="J10" s="360">
        <v>10</v>
      </c>
      <c r="K10" s="360">
        <v>11</v>
      </c>
      <c r="L10" s="360">
        <v>12</v>
      </c>
      <c r="M10" s="360">
        <v>13</v>
      </c>
      <c r="N10" s="360">
        <v>14</v>
      </c>
      <c r="O10" s="360">
        <v>15</v>
      </c>
      <c r="P10" s="360">
        <v>16</v>
      </c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  <c r="DQ10" s="424"/>
      <c r="DR10" s="424"/>
      <c r="DS10" s="424"/>
      <c r="DT10" s="424"/>
      <c r="DU10" s="424"/>
      <c r="DV10" s="424"/>
      <c r="DW10" s="424"/>
      <c r="DX10" s="424"/>
      <c r="DY10" s="424"/>
      <c r="DZ10" s="424"/>
      <c r="EA10" s="424"/>
      <c r="EB10" s="424"/>
      <c r="EC10" s="424"/>
      <c r="ED10" s="424"/>
      <c r="EE10" s="424"/>
    </row>
    <row r="11" spans="1:135">
      <c r="A11" s="296">
        <v>1</v>
      </c>
      <c r="B11" s="297"/>
      <c r="C11" s="297"/>
      <c r="D11" s="331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</row>
    <row r="12" spans="1:135">
      <c r="A12" s="296">
        <v>2</v>
      </c>
      <c r="B12" s="297"/>
      <c r="C12" s="297"/>
      <c r="D12" s="331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</row>
    <row r="13" spans="1:135">
      <c r="A13" s="296">
        <v>3</v>
      </c>
      <c r="B13" s="297"/>
      <c r="C13" s="297"/>
      <c r="D13" s="331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</row>
    <row r="14" spans="1:135">
      <c r="A14" s="296">
        <v>4</v>
      </c>
      <c r="B14" s="297"/>
      <c r="C14" s="297"/>
      <c r="D14" s="331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</row>
    <row r="15" spans="1:135">
      <c r="A15" s="296">
        <v>5</v>
      </c>
      <c r="B15" s="297"/>
      <c r="C15" s="297"/>
      <c r="D15" s="331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</row>
    <row r="16" spans="1:135">
      <c r="A16" s="296">
        <v>6</v>
      </c>
      <c r="B16" s="297"/>
      <c r="C16" s="297"/>
      <c r="D16" s="331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</row>
    <row r="17" spans="1:16">
      <c r="A17" s="296">
        <v>7</v>
      </c>
      <c r="B17" s="297"/>
      <c r="C17" s="297"/>
      <c r="D17" s="331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</row>
    <row r="18" spans="1:16">
      <c r="A18" s="296">
        <v>8</v>
      </c>
      <c r="B18" s="297"/>
      <c r="C18" s="297"/>
      <c r="D18" s="331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</row>
    <row r="19" spans="1:16">
      <c r="A19" s="296">
        <v>9</v>
      </c>
      <c r="B19" s="297"/>
      <c r="C19" s="297"/>
      <c r="D19" s="331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</row>
    <row r="20" spans="1:16">
      <c r="A20" s="296">
        <v>10</v>
      </c>
      <c r="B20" s="297"/>
      <c r="C20" s="297"/>
      <c r="D20" s="331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</row>
    <row r="21" spans="1:16">
      <c r="A21" s="296">
        <v>11</v>
      </c>
      <c r="B21" s="297"/>
      <c r="C21" s="297"/>
      <c r="D21" s="331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</row>
    <row r="22" spans="1:16">
      <c r="A22" s="296" t="s">
        <v>19</v>
      </c>
      <c r="B22" s="297"/>
      <c r="C22" s="297"/>
      <c r="D22" s="331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</row>
    <row r="23" spans="1:16">
      <c r="A23" s="299"/>
      <c r="B23" s="299"/>
      <c r="C23" s="299"/>
      <c r="D23" s="299"/>
      <c r="E23" s="292"/>
      <c r="F23" s="292"/>
      <c r="G23" s="292"/>
      <c r="H23" s="292"/>
      <c r="I23" s="292"/>
      <c r="J23" s="292"/>
      <c r="K23" s="292"/>
      <c r="L23" s="292"/>
      <c r="M23" s="292"/>
      <c r="N23" s="292"/>
    </row>
    <row r="24" spans="1:16">
      <c r="A24" s="300"/>
      <c r="B24" s="301"/>
      <c r="C24" s="301"/>
      <c r="D24" s="299"/>
      <c r="E24" s="292"/>
      <c r="F24" s="292"/>
      <c r="G24" s="292"/>
      <c r="H24" s="292"/>
      <c r="I24" s="292"/>
      <c r="J24" s="292"/>
      <c r="K24" s="292"/>
      <c r="L24" s="292"/>
      <c r="M24" s="292"/>
      <c r="N24" s="292"/>
    </row>
    <row r="25" spans="1:16">
      <c r="A25" s="302"/>
      <c r="B25" s="302"/>
      <c r="C25" s="30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spans="1:16">
      <c r="A26" s="302"/>
      <c r="B26" s="302"/>
      <c r="C26" s="302"/>
      <c r="E26" s="292"/>
      <c r="F26" s="292"/>
      <c r="G26" s="292"/>
      <c r="H26" s="292"/>
      <c r="I26" s="292"/>
      <c r="J26" s="292"/>
      <c r="K26" s="292"/>
      <c r="L26" s="292"/>
      <c r="M26" s="292"/>
      <c r="N26" s="292"/>
    </row>
    <row r="27" spans="1:16">
      <c r="A27" s="302"/>
      <c r="B27" s="302"/>
      <c r="C27" s="302"/>
      <c r="E27" s="292"/>
      <c r="F27" s="292"/>
      <c r="G27" s="292"/>
      <c r="H27" s="292"/>
      <c r="I27" s="292"/>
      <c r="J27" s="292"/>
      <c r="K27" s="292"/>
      <c r="L27" s="292"/>
      <c r="M27" s="292"/>
      <c r="N27" s="292"/>
    </row>
    <row r="28" spans="1:16">
      <c r="A28" s="302"/>
      <c r="B28" s="302"/>
      <c r="C28" s="302"/>
      <c r="E28" s="292"/>
      <c r="F28" s="292"/>
      <c r="G28" s="292"/>
      <c r="H28" s="292"/>
      <c r="I28" s="292"/>
      <c r="J28" s="292"/>
      <c r="K28" s="292"/>
      <c r="L28" s="292"/>
      <c r="M28" s="292"/>
      <c r="N28" s="292"/>
    </row>
    <row r="29" spans="1:16">
      <c r="A29" s="302" t="s">
        <v>12</v>
      </c>
      <c r="D29" s="302"/>
      <c r="E29" s="292"/>
      <c r="F29" s="302"/>
      <c r="G29" s="302"/>
      <c r="H29" s="302"/>
      <c r="I29" s="302"/>
      <c r="J29" s="302"/>
      <c r="K29" s="302"/>
      <c r="L29" s="302" t="s">
        <v>721</v>
      </c>
      <c r="M29" s="302"/>
      <c r="N29" s="302"/>
    </row>
    <row r="30" spans="1:16" ht="12.75" customHeight="1">
      <c r="E30" s="302"/>
      <c r="F30" s="842" t="s">
        <v>14</v>
      </c>
      <c r="G30" s="842"/>
      <c r="H30" s="842"/>
      <c r="I30" s="842"/>
      <c r="J30" s="842"/>
      <c r="K30" s="842"/>
      <c r="L30" s="842"/>
      <c r="M30" s="842"/>
      <c r="N30" s="842"/>
    </row>
    <row r="31" spans="1:16" ht="12.75" customHeight="1">
      <c r="E31" s="842" t="s">
        <v>89</v>
      </c>
      <c r="F31" s="842"/>
      <c r="G31" s="842"/>
      <c r="H31" s="842"/>
      <c r="I31" s="842"/>
      <c r="J31" s="842"/>
      <c r="K31" s="842"/>
      <c r="L31" s="842"/>
      <c r="M31" s="842"/>
      <c r="N31" s="842"/>
    </row>
    <row r="32" spans="1:16">
      <c r="A32" s="302"/>
      <c r="B32" s="302"/>
      <c r="E32" s="292"/>
      <c r="F32" s="302"/>
      <c r="G32" s="302"/>
      <c r="H32" s="302"/>
      <c r="I32" s="302"/>
      <c r="J32" s="302"/>
      <c r="K32" s="302"/>
      <c r="L32" s="302" t="s">
        <v>715</v>
      </c>
      <c r="M32" s="302"/>
      <c r="N32" s="302"/>
    </row>
    <row r="33" spans="1:14" s="421" customFormat="1"/>
    <row r="34" spans="1:14" s="421" customFormat="1">
      <c r="A34" s="834"/>
      <c r="B34" s="834"/>
      <c r="C34" s="834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</row>
    <row r="35" spans="1:14" s="421" customFormat="1"/>
    <row r="36" spans="1:14" s="421" customFormat="1"/>
    <row r="37" spans="1:14" s="421" customFormat="1"/>
    <row r="38" spans="1:14" s="421" customFormat="1"/>
    <row r="39" spans="1:14" s="421" customFormat="1"/>
    <row r="40" spans="1:14" s="421" customFormat="1"/>
    <row r="41" spans="1:14" s="421" customFormat="1"/>
    <row r="42" spans="1:14" s="421" customFormat="1"/>
    <row r="43" spans="1:14" s="421" customFormat="1"/>
    <row r="44" spans="1:14" s="421" customFormat="1"/>
    <row r="45" spans="1:14" s="421" customFormat="1"/>
    <row r="46" spans="1:14" s="421" customFormat="1"/>
    <row r="47" spans="1:14" s="421" customFormat="1"/>
    <row r="48" spans="1:14" s="421" customFormat="1"/>
    <row r="49" s="421" customFormat="1"/>
    <row r="50" s="421" customFormat="1"/>
    <row r="51" s="421" customFormat="1"/>
    <row r="52" s="421" customFormat="1"/>
    <row r="53" s="421" customFormat="1"/>
    <row r="54" s="421" customFormat="1"/>
    <row r="55" s="421" customFormat="1"/>
    <row r="56" s="421" customFormat="1"/>
    <row r="57" s="421" customFormat="1"/>
    <row r="58" s="421" customFormat="1"/>
    <row r="59" s="421" customFormat="1"/>
    <row r="60" s="421" customFormat="1"/>
    <row r="61" s="421" customFormat="1"/>
    <row r="62" s="421" customFormat="1"/>
    <row r="63" s="421" customFormat="1"/>
    <row r="64" s="421" customFormat="1"/>
    <row r="65" s="421" customFormat="1"/>
    <row r="66" s="421" customFormat="1"/>
    <row r="67" s="421" customFormat="1"/>
    <row r="68" s="421" customFormat="1"/>
    <row r="69" s="421" customFormat="1"/>
    <row r="70" s="421" customFormat="1"/>
    <row r="71" s="421" customFormat="1"/>
    <row r="72" s="421" customFormat="1"/>
    <row r="73" s="421" customFormat="1"/>
    <row r="74" s="421" customFormat="1"/>
    <row r="75" s="421" customFormat="1"/>
    <row r="76" s="421" customFormat="1"/>
    <row r="77" s="421" customFormat="1"/>
    <row r="78" s="421" customFormat="1"/>
    <row r="79" s="421" customFormat="1"/>
    <row r="80" s="421" customFormat="1"/>
    <row r="81" s="421" customFormat="1"/>
    <row r="82" s="421" customFormat="1"/>
    <row r="83" s="421" customFormat="1"/>
    <row r="84" s="421" customFormat="1"/>
    <row r="85" s="421" customFormat="1"/>
    <row r="86" s="421" customFormat="1"/>
    <row r="87" s="421" customFormat="1"/>
    <row r="88" s="421" customFormat="1"/>
    <row r="89" s="421" customFormat="1"/>
    <row r="90" s="421" customFormat="1"/>
    <row r="91" s="421" customFormat="1"/>
    <row r="92" s="421" customFormat="1"/>
    <row r="93" s="421" customFormat="1"/>
    <row r="94" s="421" customFormat="1"/>
    <row r="95" s="421" customFormat="1"/>
    <row r="96" s="421" customFormat="1"/>
    <row r="97" s="421" customFormat="1"/>
    <row r="98" s="421" customFormat="1"/>
    <row r="99" s="421" customFormat="1"/>
    <row r="100" s="421" customFormat="1"/>
    <row r="101" s="421" customFormat="1"/>
    <row r="102" s="421" customFormat="1"/>
    <row r="103" s="421" customFormat="1"/>
    <row r="104" s="421" customFormat="1"/>
    <row r="105" s="421" customFormat="1"/>
    <row r="106" s="421" customFormat="1"/>
    <row r="107" s="421" customFormat="1"/>
    <row r="108" s="421" customFormat="1"/>
    <row r="109" s="421" customFormat="1"/>
    <row r="110" s="421" customFormat="1"/>
    <row r="111" s="421" customFormat="1"/>
    <row r="112" s="421" customFormat="1"/>
    <row r="113" s="421" customFormat="1"/>
    <row r="114" s="421" customFormat="1"/>
    <row r="115" s="421" customFormat="1"/>
    <row r="116" s="421" customFormat="1"/>
    <row r="117" s="421" customFormat="1"/>
    <row r="118" s="421" customFormat="1"/>
    <row r="119" s="421" customFormat="1"/>
    <row r="120" s="421" customFormat="1"/>
    <row r="121" s="421" customFormat="1"/>
    <row r="122" s="421" customFormat="1"/>
    <row r="123" s="421" customFormat="1"/>
    <row r="124" s="421" customFormat="1"/>
    <row r="125" s="421" customFormat="1"/>
    <row r="126" s="421" customFormat="1"/>
    <row r="127" s="421" customFormat="1"/>
    <row r="128" s="421" customFormat="1"/>
    <row r="129" s="421" customFormat="1"/>
    <row r="130" s="421" customFormat="1"/>
    <row r="131" s="421" customFormat="1"/>
    <row r="132" s="421" customFormat="1"/>
    <row r="133" s="421" customFormat="1"/>
    <row r="134" s="421" customFormat="1"/>
    <row r="135" s="421" customFormat="1"/>
    <row r="136" s="421" customFormat="1"/>
    <row r="137" s="421" customFormat="1"/>
    <row r="138" s="421" customFormat="1"/>
    <row r="139" s="421" customFormat="1"/>
    <row r="140" s="421" customFormat="1"/>
    <row r="141" s="421" customFormat="1"/>
    <row r="142" s="421" customFormat="1"/>
    <row r="143" s="421" customFormat="1"/>
    <row r="144" s="421" customFormat="1"/>
    <row r="145" s="421" customFormat="1"/>
    <row r="146" s="421" customFormat="1"/>
    <row r="147" s="421" customFormat="1"/>
    <row r="148" s="421" customFormat="1"/>
    <row r="149" s="421" customFormat="1"/>
    <row r="150" s="421" customFormat="1"/>
    <row r="151" s="421" customFormat="1"/>
    <row r="152" s="421" customFormat="1"/>
    <row r="153" s="421" customFormat="1"/>
    <row r="154" s="421" customFormat="1"/>
    <row r="155" s="421" customFormat="1"/>
    <row r="156" s="421" customFormat="1"/>
    <row r="157" s="421" customFormat="1"/>
    <row r="158" s="421" customFormat="1"/>
    <row r="159" s="421" customFormat="1"/>
    <row r="160" s="421" customFormat="1"/>
    <row r="161" s="421" customFormat="1"/>
    <row r="162" s="421" customFormat="1"/>
    <row r="163" s="421" customFormat="1"/>
    <row r="164" s="421" customFormat="1"/>
    <row r="165" s="421" customFormat="1"/>
    <row r="166" s="421" customFormat="1"/>
    <row r="167" s="421" customFormat="1"/>
    <row r="168" s="421" customFormat="1"/>
    <row r="169" s="421" customFormat="1"/>
    <row r="170" s="421" customFormat="1"/>
    <row r="171" s="421" customFormat="1"/>
    <row r="172" s="421" customFormat="1"/>
    <row r="173" s="421" customFormat="1"/>
    <row r="174" s="421" customFormat="1"/>
    <row r="175" s="421" customFormat="1"/>
    <row r="176" s="421" customFormat="1"/>
    <row r="177" s="421" customFormat="1"/>
    <row r="178" s="421" customFormat="1"/>
    <row r="179" s="421" customFormat="1"/>
    <row r="180" s="421" customFormat="1"/>
    <row r="181" s="421" customFormat="1"/>
    <row r="182" s="421" customFormat="1"/>
    <row r="183" s="421" customFormat="1"/>
    <row r="184" s="421" customFormat="1"/>
    <row r="185" s="421" customFormat="1"/>
    <row r="186" s="421" customFormat="1"/>
    <row r="187" s="421" customFormat="1"/>
    <row r="188" s="421" customFormat="1"/>
    <row r="189" s="421" customFormat="1"/>
    <row r="190" s="421" customFormat="1"/>
    <row r="191" s="421" customFormat="1"/>
    <row r="192" s="421" customFormat="1"/>
    <row r="193" s="421" customFormat="1"/>
    <row r="194" s="421" customFormat="1"/>
    <row r="195" s="421" customFormat="1"/>
    <row r="196" s="421" customFormat="1"/>
    <row r="197" s="421" customFormat="1"/>
    <row r="198" s="421" customFormat="1"/>
    <row r="199" s="421" customFormat="1"/>
    <row r="200" s="421" customFormat="1"/>
    <row r="201" s="421" customFormat="1"/>
    <row r="202" s="421" customFormat="1"/>
    <row r="203" s="421" customFormat="1"/>
    <row r="204" s="421" customFormat="1"/>
    <row r="205" s="421" customFormat="1"/>
    <row r="206" s="421" customFormat="1"/>
    <row r="207" s="421" customFormat="1"/>
    <row r="208" s="421" customFormat="1"/>
    <row r="209" s="421" customFormat="1"/>
    <row r="210" s="421" customFormat="1"/>
    <row r="211" s="421" customFormat="1"/>
    <row r="212" s="421" customFormat="1"/>
    <row r="213" s="421" customFormat="1"/>
    <row r="214" s="421" customFormat="1"/>
    <row r="215" s="421" customFormat="1"/>
    <row r="216" s="421" customFormat="1"/>
    <row r="217" s="421" customFormat="1"/>
    <row r="218" s="421" customFormat="1"/>
    <row r="219" s="421" customFormat="1"/>
    <row r="220" s="421" customFormat="1"/>
    <row r="221" s="421" customFormat="1"/>
    <row r="222" s="421" customFormat="1"/>
    <row r="223" s="421" customFormat="1"/>
    <row r="224" s="421" customFormat="1"/>
    <row r="225" s="421" customFormat="1"/>
    <row r="226" s="421" customFormat="1"/>
    <row r="227" s="421" customFormat="1"/>
    <row r="228" s="421" customFormat="1"/>
    <row r="229" s="421" customFormat="1"/>
    <row r="230" s="421" customFormat="1"/>
    <row r="231" s="421" customFormat="1"/>
    <row r="232" s="421" customFormat="1"/>
    <row r="233" s="421" customFormat="1"/>
    <row r="234" s="421" customFormat="1"/>
    <row r="235" s="421" customFormat="1"/>
    <row r="236" s="421" customFormat="1"/>
    <row r="237" s="421" customFormat="1"/>
    <row r="238" s="421" customFormat="1"/>
    <row r="239" s="421" customFormat="1"/>
    <row r="240" s="421" customFormat="1"/>
    <row r="241" s="421" customFormat="1"/>
    <row r="242" s="421" customFormat="1"/>
    <row r="243" s="421" customFormat="1"/>
    <row r="244" s="421" customFormat="1"/>
    <row r="245" s="421" customFormat="1"/>
    <row r="246" s="421" customFormat="1"/>
    <row r="247" s="421" customFormat="1"/>
    <row r="248" s="421" customFormat="1"/>
    <row r="249" s="421" customFormat="1"/>
    <row r="250" s="421" customFormat="1"/>
    <row r="251" s="421" customFormat="1"/>
    <row r="252" s="421" customFormat="1"/>
    <row r="253" s="421" customFormat="1"/>
    <row r="254" s="421" customFormat="1"/>
    <row r="255" s="421" customFormat="1"/>
    <row r="256" s="421" customFormat="1"/>
    <row r="257" s="421" customFormat="1"/>
    <row r="258" s="421" customFormat="1"/>
    <row r="259" s="421" customFormat="1"/>
    <row r="260" s="421" customFormat="1"/>
    <row r="261" s="421" customFormat="1"/>
    <row r="262" s="421" customFormat="1"/>
    <row r="263" s="421" customFormat="1"/>
    <row r="264" s="421" customFormat="1"/>
    <row r="265" s="421" customFormat="1"/>
    <row r="266" s="421" customFormat="1"/>
    <row r="267" s="421" customFormat="1"/>
    <row r="268" s="421" customFormat="1"/>
    <row r="269" s="421" customFormat="1"/>
    <row r="270" s="421" customFormat="1"/>
    <row r="271" s="421" customFormat="1"/>
    <row r="272" s="421" customFormat="1"/>
    <row r="273" s="421" customFormat="1"/>
    <row r="274" s="421" customFormat="1"/>
    <row r="275" s="421" customFormat="1"/>
    <row r="276" s="421" customFormat="1"/>
    <row r="277" s="421" customFormat="1"/>
    <row r="278" s="421" customFormat="1"/>
    <row r="279" s="421" customFormat="1"/>
    <row r="280" s="421" customFormat="1"/>
    <row r="281" s="421" customFormat="1"/>
    <row r="282" s="421" customFormat="1"/>
    <row r="283" s="421" customFormat="1"/>
    <row r="284" s="421" customFormat="1"/>
  </sheetData>
  <mergeCells count="18">
    <mergeCell ref="O8:P8"/>
    <mergeCell ref="I8:N8"/>
    <mergeCell ref="A6:N6"/>
    <mergeCell ref="D1:E1"/>
    <mergeCell ref="M1:N1"/>
    <mergeCell ref="A2:N2"/>
    <mergeCell ref="A3:N3"/>
    <mergeCell ref="A4:P4"/>
    <mergeCell ref="F30:N30"/>
    <mergeCell ref="E31:N31"/>
    <mergeCell ref="A34:N34"/>
    <mergeCell ref="A7:B7"/>
    <mergeCell ref="H7:N7"/>
    <mergeCell ref="A8:A9"/>
    <mergeCell ref="B8:B9"/>
    <mergeCell ref="C8:C9"/>
    <mergeCell ref="D8:D9"/>
    <mergeCell ref="E8:H8"/>
  </mergeCells>
  <printOptions horizontalCentered="1"/>
  <pageMargins left="1.03" right="0.70866141732283472" top="0.23622047244094491" bottom="0" header="0.31496062992125984" footer="0.31496062992125984"/>
  <pageSetup paperSize="9" scale="88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50"/>
  <sheetViews>
    <sheetView zoomScale="90" zoomScaleNormal="90" zoomScaleSheetLayoutView="100" workbookViewId="0">
      <selection activeCell="C31" sqref="C31"/>
    </sheetView>
  </sheetViews>
  <sheetFormatPr defaultRowHeight="15"/>
  <cols>
    <col min="1" max="1" width="7.140625" style="78" customWidth="1"/>
    <col min="2" max="2" width="15.5703125" style="78" customWidth="1"/>
    <col min="3" max="4" width="8.5703125" style="78" customWidth="1"/>
    <col min="5" max="5" width="8.7109375" style="78" customWidth="1"/>
    <col min="6" max="6" width="8.5703125" style="78" customWidth="1"/>
    <col min="7" max="7" width="9.7109375" style="78" customWidth="1"/>
    <col min="8" max="8" width="10.28515625" style="78" customWidth="1"/>
    <col min="9" max="9" width="9.7109375" style="78" customWidth="1"/>
    <col min="10" max="10" width="9.28515625" style="78" customWidth="1"/>
    <col min="11" max="11" width="7" style="78" customWidth="1"/>
    <col min="12" max="12" width="7.28515625" style="78" customWidth="1"/>
    <col min="13" max="13" width="7.42578125" style="78" customWidth="1"/>
    <col min="14" max="14" width="7.85546875" style="78" customWidth="1"/>
    <col min="15" max="15" width="11.42578125" style="78" customWidth="1"/>
    <col min="16" max="16" width="12.28515625" style="78" customWidth="1"/>
    <col min="17" max="17" width="11.5703125" style="78" customWidth="1"/>
    <col min="18" max="18" width="16" style="78" customWidth="1"/>
    <col min="19" max="19" width="9" style="78" customWidth="1"/>
    <col min="20" max="20" width="9.140625" style="78" hidden="1" customWidth="1"/>
    <col min="21" max="16384" width="9.140625" style="78"/>
  </cols>
  <sheetData>
    <row r="1" spans="1:20" s="15" customFormat="1" ht="15.75">
      <c r="G1" s="597" t="s">
        <v>0</v>
      </c>
      <c r="H1" s="597"/>
      <c r="I1" s="597"/>
      <c r="J1" s="597"/>
      <c r="K1" s="597"/>
      <c r="L1" s="597"/>
      <c r="M1" s="597"/>
      <c r="N1" s="39"/>
      <c r="O1" s="39"/>
      <c r="R1" s="42" t="s">
        <v>543</v>
      </c>
      <c r="S1" s="42"/>
    </row>
    <row r="2" spans="1:20" s="15" customFormat="1" ht="20.25">
      <c r="B2" s="134"/>
      <c r="E2" s="598" t="s">
        <v>753</v>
      </c>
      <c r="F2" s="598"/>
      <c r="G2" s="598"/>
      <c r="H2" s="598"/>
      <c r="I2" s="598"/>
      <c r="J2" s="598"/>
      <c r="K2" s="598"/>
      <c r="L2" s="598"/>
      <c r="M2" s="598"/>
      <c r="N2" s="598"/>
      <c r="O2" s="598"/>
    </row>
    <row r="3" spans="1:20" s="15" customFormat="1" ht="20.25">
      <c r="B3" s="133"/>
      <c r="C3" s="133"/>
      <c r="D3" s="133"/>
      <c r="E3" s="133"/>
      <c r="F3" s="133"/>
      <c r="G3" s="133"/>
      <c r="H3" s="133"/>
      <c r="I3" s="133"/>
      <c r="J3" s="133"/>
    </row>
    <row r="4" spans="1:20" ht="18">
      <c r="B4" s="853" t="s">
        <v>766</v>
      </c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</row>
    <row r="5" spans="1:20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</row>
    <row r="6" spans="1:20">
      <c r="A6" s="600" t="s">
        <v>948</v>
      </c>
      <c r="B6" s="600"/>
    </row>
    <row r="7" spans="1:20">
      <c r="B7" s="81"/>
    </row>
    <row r="8" spans="1:20" s="82" customFormat="1" ht="42" customHeight="1">
      <c r="A8" s="594" t="s">
        <v>2</v>
      </c>
      <c r="B8" s="854" t="s">
        <v>3</v>
      </c>
      <c r="C8" s="859" t="s">
        <v>242</v>
      </c>
      <c r="D8" s="859"/>
      <c r="E8" s="859"/>
      <c r="F8" s="859"/>
      <c r="G8" s="856" t="s">
        <v>894</v>
      </c>
      <c r="H8" s="857"/>
      <c r="I8" s="857"/>
      <c r="J8" s="860"/>
      <c r="K8" s="856" t="s">
        <v>211</v>
      </c>
      <c r="L8" s="857"/>
      <c r="M8" s="857"/>
      <c r="N8" s="860"/>
      <c r="O8" s="856" t="s">
        <v>111</v>
      </c>
      <c r="P8" s="857"/>
      <c r="Q8" s="857"/>
      <c r="R8" s="858"/>
    </row>
    <row r="9" spans="1:20" s="83" customFormat="1" ht="37.5" customHeight="1">
      <c r="A9" s="594"/>
      <c r="B9" s="855"/>
      <c r="C9" s="89" t="s">
        <v>97</v>
      </c>
      <c r="D9" s="89" t="s">
        <v>101</v>
      </c>
      <c r="E9" s="89" t="s">
        <v>102</v>
      </c>
      <c r="F9" s="89" t="s">
        <v>19</v>
      </c>
      <c r="G9" s="89" t="s">
        <v>97</v>
      </c>
      <c r="H9" s="89" t="s">
        <v>101</v>
      </c>
      <c r="I9" s="89" t="s">
        <v>102</v>
      </c>
      <c r="J9" s="89" t="s">
        <v>19</v>
      </c>
      <c r="K9" s="89" t="s">
        <v>97</v>
      </c>
      <c r="L9" s="89" t="s">
        <v>101</v>
      </c>
      <c r="M9" s="89" t="s">
        <v>102</v>
      </c>
      <c r="N9" s="89" t="s">
        <v>19</v>
      </c>
      <c r="O9" s="89" t="s">
        <v>144</v>
      </c>
      <c r="P9" s="89" t="s">
        <v>145</v>
      </c>
      <c r="Q9" s="170" t="s">
        <v>146</v>
      </c>
      <c r="R9" s="89" t="s">
        <v>147</v>
      </c>
      <c r="S9" s="128"/>
    </row>
    <row r="10" spans="1:20" s="364" customFormat="1" ht="16.149999999999999" customHeight="1">
      <c r="A10" s="67">
        <v>1</v>
      </c>
      <c r="B10" s="160">
        <v>2</v>
      </c>
      <c r="C10" s="363">
        <v>3</v>
      </c>
      <c r="D10" s="363">
        <v>4</v>
      </c>
      <c r="E10" s="363">
        <v>5</v>
      </c>
      <c r="F10" s="363">
        <v>6</v>
      </c>
      <c r="G10" s="363">
        <v>7</v>
      </c>
      <c r="H10" s="363">
        <v>8</v>
      </c>
      <c r="I10" s="363">
        <v>9</v>
      </c>
      <c r="J10" s="363">
        <v>10</v>
      </c>
      <c r="K10" s="363">
        <v>11</v>
      </c>
      <c r="L10" s="363">
        <v>12</v>
      </c>
      <c r="M10" s="363">
        <v>13</v>
      </c>
      <c r="N10" s="363">
        <v>14</v>
      </c>
      <c r="O10" s="363">
        <v>15</v>
      </c>
      <c r="P10" s="363">
        <v>16</v>
      </c>
      <c r="Q10" s="363">
        <v>17</v>
      </c>
      <c r="R10" s="160">
        <v>18</v>
      </c>
    </row>
    <row r="11" spans="1:20" s="172" customFormat="1" ht="16.149999999999999" customHeight="1">
      <c r="A11" s="5">
        <v>1</v>
      </c>
      <c r="B11" s="406" t="s">
        <v>905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8"/>
    </row>
    <row r="12" spans="1:20" s="172" customFormat="1" ht="16.149999999999999" customHeight="1">
      <c r="A12" s="5">
        <v>2</v>
      </c>
      <c r="B12" s="406" t="s">
        <v>906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8"/>
    </row>
    <row r="13" spans="1:20" s="172" customFormat="1" ht="16.149999999999999" customHeight="1">
      <c r="A13" s="5">
        <v>3</v>
      </c>
      <c r="B13" s="406" t="s">
        <v>907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8"/>
    </row>
    <row r="14" spans="1:20" s="172" customFormat="1" ht="16.149999999999999" customHeight="1">
      <c r="A14" s="5">
        <v>4</v>
      </c>
      <c r="B14" s="406" t="s">
        <v>908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8"/>
    </row>
    <row r="15" spans="1:20" s="172" customFormat="1" ht="16.149999999999999" customHeight="1">
      <c r="A15" s="5">
        <v>5</v>
      </c>
      <c r="B15" s="406" t="s">
        <v>909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8"/>
    </row>
    <row r="16" spans="1:20" s="172" customFormat="1" ht="16.149999999999999" customHeight="1">
      <c r="A16" s="5">
        <v>6</v>
      </c>
      <c r="B16" s="406" t="s">
        <v>910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8"/>
    </row>
    <row r="17" spans="1:18" s="172" customFormat="1" ht="16.149999999999999" customHeight="1">
      <c r="A17" s="5">
        <v>7</v>
      </c>
      <c r="B17" s="406" t="s">
        <v>911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8"/>
    </row>
    <row r="18" spans="1:18" s="172" customFormat="1" ht="16.149999999999999" customHeight="1">
      <c r="A18" s="5">
        <v>8</v>
      </c>
      <c r="B18" s="406" t="s">
        <v>912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8"/>
    </row>
    <row r="19" spans="1:18" s="172" customFormat="1" ht="16.149999999999999" customHeight="1">
      <c r="A19" s="5">
        <v>9</v>
      </c>
      <c r="B19" s="406" t="s">
        <v>913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8"/>
    </row>
    <row r="20" spans="1:18" s="172" customFormat="1" ht="16.149999999999999" customHeight="1">
      <c r="A20" s="5">
        <v>10</v>
      </c>
      <c r="B20" s="406" t="s">
        <v>914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8"/>
    </row>
    <row r="21" spans="1:18" s="172" customFormat="1" ht="16.149999999999999" customHeight="1">
      <c r="A21" s="5">
        <v>11</v>
      </c>
      <c r="B21" s="406" t="s">
        <v>915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8"/>
    </row>
    <row r="22" spans="1:18">
      <c r="A22" s="5">
        <v>12</v>
      </c>
      <c r="B22" s="406" t="s">
        <v>916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8">
      <c r="A23" s="5">
        <v>13</v>
      </c>
      <c r="B23" s="406" t="s">
        <v>917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</row>
    <row r="24" spans="1:18">
      <c r="A24" s="5">
        <v>14</v>
      </c>
      <c r="B24" s="406" t="s">
        <v>918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spans="1:18">
      <c r="A25" s="445">
        <v>15</v>
      </c>
      <c r="B25" s="406" t="s">
        <v>919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spans="1:18">
      <c r="A26" s="445">
        <v>16</v>
      </c>
      <c r="B26" s="406" t="s">
        <v>920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1:18">
      <c r="A27" s="445">
        <v>17</v>
      </c>
      <c r="B27" s="406" t="s">
        <v>921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>
      <c r="A28" s="445">
        <v>18</v>
      </c>
      <c r="B28" s="406" t="s">
        <v>922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>
      <c r="A29" s="445">
        <v>19</v>
      </c>
      <c r="B29" s="406" t="s">
        <v>923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>
      <c r="A30" s="445">
        <v>20</v>
      </c>
      <c r="B30" s="406" t="s">
        <v>924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>
      <c r="A31" s="445">
        <v>21</v>
      </c>
      <c r="B31" s="406" t="s">
        <v>925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>
      <c r="A32" s="445">
        <v>22</v>
      </c>
      <c r="B32" s="406" t="s">
        <v>926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45">
      <c r="A33" s="445">
        <v>23</v>
      </c>
      <c r="B33" s="406" t="s">
        <v>927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45">
      <c r="A34" s="445">
        <v>24</v>
      </c>
      <c r="B34" s="406" t="s">
        <v>928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1:45">
      <c r="A35" s="445">
        <v>25</v>
      </c>
      <c r="B35" s="406" t="s">
        <v>929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</row>
    <row r="36" spans="1:45">
      <c r="A36" s="445">
        <v>26</v>
      </c>
      <c r="B36" s="406" t="s">
        <v>930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45">
      <c r="A37" s="445">
        <v>27</v>
      </c>
      <c r="B37" s="406" t="s">
        <v>931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</row>
    <row r="38" spans="1:45">
      <c r="A38" s="445">
        <v>28</v>
      </c>
      <c r="B38" s="406" t="s">
        <v>932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spans="1:45">
      <c r="A39" s="445">
        <v>29</v>
      </c>
      <c r="B39" s="406" t="s">
        <v>933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</row>
    <row r="40" spans="1:45">
      <c r="A40" s="445">
        <v>30</v>
      </c>
      <c r="B40" s="406" t="s">
        <v>934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</row>
    <row r="41" spans="1:45">
      <c r="A41" s="445">
        <v>31</v>
      </c>
      <c r="B41" s="406" t="s">
        <v>935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</row>
    <row r="42" spans="1:45" s="84" customFormat="1">
      <c r="A42" s="445">
        <v>32</v>
      </c>
      <c r="B42" s="406" t="s">
        <v>936</v>
      </c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</row>
    <row r="43" spans="1:45" s="85" customFormat="1">
      <c r="A43" s="445">
        <v>33</v>
      </c>
      <c r="B43" s="406" t="s">
        <v>937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</row>
    <row r="44" spans="1:45" ht="15.75">
      <c r="A44" s="307" t="s">
        <v>19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</row>
    <row r="47" spans="1:45" s="15" customFormat="1" ht="12.75">
      <c r="A47" s="14" t="s">
        <v>12</v>
      </c>
      <c r="G47" s="14"/>
      <c r="H47" s="14"/>
      <c r="K47" s="14"/>
      <c r="L47" s="14"/>
      <c r="M47" s="14"/>
      <c r="N47" s="14"/>
      <c r="O47" s="14"/>
      <c r="P47" s="595" t="s">
        <v>13</v>
      </c>
      <c r="Q47" s="595"/>
      <c r="R47" s="595"/>
      <c r="S47" s="595"/>
    </row>
    <row r="48" spans="1:45" s="15" customFormat="1" ht="12.75" customHeight="1">
      <c r="J48" s="14"/>
      <c r="K48" s="601" t="s">
        <v>14</v>
      </c>
      <c r="L48" s="601"/>
      <c r="M48" s="601"/>
      <c r="N48" s="601"/>
      <c r="O48" s="601"/>
      <c r="P48" s="601"/>
      <c r="Q48" s="601"/>
      <c r="R48" s="601"/>
      <c r="S48" s="601"/>
    </row>
    <row r="49" spans="1:19" s="15" customFormat="1" ht="12.75" customHeight="1">
      <c r="J49" s="601" t="s">
        <v>89</v>
      </c>
      <c r="K49" s="601"/>
      <c r="L49" s="601"/>
      <c r="M49" s="601"/>
      <c r="N49" s="601"/>
      <c r="O49" s="601"/>
      <c r="P49" s="601"/>
      <c r="Q49" s="601"/>
      <c r="R49" s="601"/>
      <c r="S49" s="601"/>
    </row>
    <row r="50" spans="1:19" s="15" customFormat="1" ht="12.75">
      <c r="A50" s="14"/>
      <c r="B50" s="14"/>
      <c r="K50" s="14"/>
      <c r="L50" s="14"/>
      <c r="M50" s="14"/>
      <c r="N50" s="35" t="s">
        <v>86</v>
      </c>
      <c r="O50" s="35"/>
      <c r="P50" s="35"/>
      <c r="Q50" s="35"/>
      <c r="R50" s="35"/>
      <c r="S50" s="35"/>
    </row>
  </sheetData>
  <mergeCells count="13">
    <mergeCell ref="J49:S49"/>
    <mergeCell ref="C8:F8"/>
    <mergeCell ref="K8:N8"/>
    <mergeCell ref="G8:J8"/>
    <mergeCell ref="P47:S47"/>
    <mergeCell ref="K48:S48"/>
    <mergeCell ref="B4:T4"/>
    <mergeCell ref="A6:B6"/>
    <mergeCell ref="A8:A9"/>
    <mergeCell ref="B8:B9"/>
    <mergeCell ref="G1:M1"/>
    <mergeCell ref="E2:O2"/>
    <mergeCell ref="O8:R8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1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49"/>
  <sheetViews>
    <sheetView zoomScale="70" zoomScaleNormal="70" zoomScaleSheetLayoutView="90" workbookViewId="0">
      <selection activeCell="C31" sqref="C31"/>
    </sheetView>
  </sheetViews>
  <sheetFormatPr defaultRowHeight="15"/>
  <cols>
    <col min="1" max="1" width="7.28515625" style="78" customWidth="1"/>
    <col min="2" max="2" width="14.140625" style="78" customWidth="1"/>
    <col min="3" max="3" width="15.42578125" style="78" customWidth="1"/>
    <col min="4" max="4" width="14.85546875" style="78" customWidth="1"/>
    <col min="5" max="5" width="11.85546875" style="78" customWidth="1"/>
    <col min="6" max="6" width="9.85546875" style="78" customWidth="1"/>
    <col min="7" max="7" width="12.7109375" style="78" customWidth="1"/>
    <col min="8" max="9" width="11" style="78" customWidth="1"/>
    <col min="10" max="10" width="14.140625" style="78" customWidth="1"/>
    <col min="11" max="11" width="12.28515625" style="78" customWidth="1"/>
    <col min="12" max="12" width="13.140625" style="78" customWidth="1"/>
    <col min="13" max="13" width="9.7109375" style="78" customWidth="1"/>
    <col min="14" max="14" width="9.5703125" style="78" customWidth="1"/>
    <col min="15" max="15" width="12.7109375" style="78" customWidth="1"/>
    <col min="16" max="16" width="13.28515625" style="78" customWidth="1"/>
    <col min="17" max="17" width="11.28515625" style="78" customWidth="1"/>
    <col min="18" max="18" width="9.28515625" style="78" customWidth="1"/>
    <col min="19" max="19" width="9.140625" style="78"/>
    <col min="20" max="20" width="12.28515625" style="78" customWidth="1"/>
    <col min="21" max="16384" width="9.140625" style="78"/>
  </cols>
  <sheetData>
    <row r="1" spans="1:20" s="15" customFormat="1" ht="15.75">
      <c r="C1" s="44"/>
      <c r="D1" s="44"/>
      <c r="E1" s="44"/>
      <c r="F1" s="44"/>
      <c r="G1" s="44"/>
      <c r="H1" s="44"/>
      <c r="I1" s="113" t="s">
        <v>0</v>
      </c>
      <c r="J1" s="44"/>
      <c r="Q1" s="726" t="s">
        <v>544</v>
      </c>
      <c r="R1" s="726"/>
    </row>
    <row r="2" spans="1:20" s="15" customFormat="1" ht="20.25">
      <c r="G2" s="598" t="s">
        <v>753</v>
      </c>
      <c r="H2" s="598"/>
      <c r="I2" s="598"/>
      <c r="J2" s="598"/>
      <c r="K2" s="598"/>
      <c r="L2" s="598"/>
      <c r="M2" s="598"/>
      <c r="N2" s="43"/>
      <c r="O2" s="43"/>
      <c r="P2" s="43"/>
      <c r="Q2" s="43"/>
    </row>
    <row r="3" spans="1:20" s="15" customFormat="1" ht="20.25">
      <c r="G3" s="133"/>
      <c r="H3" s="133"/>
      <c r="I3" s="133"/>
      <c r="J3" s="133"/>
      <c r="K3" s="133"/>
      <c r="L3" s="133"/>
      <c r="M3" s="133"/>
      <c r="N3" s="43"/>
      <c r="O3" s="43"/>
      <c r="P3" s="43"/>
      <c r="Q3" s="43"/>
    </row>
    <row r="4" spans="1:20" ht="18">
      <c r="B4" s="862" t="s">
        <v>767</v>
      </c>
      <c r="C4" s="862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62"/>
    </row>
    <row r="5" spans="1:20" ht="15.75">
      <c r="C5" s="79"/>
      <c r="D5" s="8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>
      <c r="A6" s="90" t="s">
        <v>965</v>
      </c>
    </row>
    <row r="7" spans="1:20">
      <c r="B7" s="81"/>
      <c r="Q7" s="121" t="s">
        <v>141</v>
      </c>
    </row>
    <row r="8" spans="1:20" s="82" customFormat="1" ht="32.450000000000003" customHeight="1">
      <c r="A8" s="594" t="s">
        <v>2</v>
      </c>
      <c r="B8" s="854" t="s">
        <v>3</v>
      </c>
      <c r="C8" s="859" t="s">
        <v>457</v>
      </c>
      <c r="D8" s="859"/>
      <c r="E8" s="859"/>
      <c r="F8" s="859"/>
      <c r="G8" s="859" t="s">
        <v>458</v>
      </c>
      <c r="H8" s="859"/>
      <c r="I8" s="859"/>
      <c r="J8" s="859"/>
      <c r="K8" s="859" t="s">
        <v>459</v>
      </c>
      <c r="L8" s="859"/>
      <c r="M8" s="859"/>
      <c r="N8" s="859"/>
      <c r="O8" s="859" t="s">
        <v>460</v>
      </c>
      <c r="P8" s="859"/>
      <c r="Q8" s="859"/>
      <c r="R8" s="854"/>
      <c r="S8" s="861" t="s">
        <v>164</v>
      </c>
    </row>
    <row r="9" spans="1:20" s="83" customFormat="1" ht="75" customHeight="1">
      <c r="A9" s="594"/>
      <c r="B9" s="855"/>
      <c r="C9" s="89" t="s">
        <v>161</v>
      </c>
      <c r="D9" s="137" t="s">
        <v>163</v>
      </c>
      <c r="E9" s="89" t="s">
        <v>140</v>
      </c>
      <c r="F9" s="137" t="s">
        <v>162</v>
      </c>
      <c r="G9" s="89" t="s">
        <v>243</v>
      </c>
      <c r="H9" s="137" t="s">
        <v>163</v>
      </c>
      <c r="I9" s="89" t="s">
        <v>140</v>
      </c>
      <c r="J9" s="137" t="s">
        <v>162</v>
      </c>
      <c r="K9" s="89" t="s">
        <v>243</v>
      </c>
      <c r="L9" s="137" t="s">
        <v>163</v>
      </c>
      <c r="M9" s="89" t="s">
        <v>140</v>
      </c>
      <c r="N9" s="137" t="s">
        <v>162</v>
      </c>
      <c r="O9" s="89" t="s">
        <v>243</v>
      </c>
      <c r="P9" s="137" t="s">
        <v>163</v>
      </c>
      <c r="Q9" s="89" t="s">
        <v>140</v>
      </c>
      <c r="R9" s="138" t="s">
        <v>162</v>
      </c>
      <c r="S9" s="861"/>
    </row>
    <row r="10" spans="1:20" s="83" customFormat="1" ht="16.149999999999999" customHeight="1">
      <c r="A10" s="5">
        <v>1</v>
      </c>
      <c r="B10" s="88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7">
        <v>16</v>
      </c>
      <c r="Q10" s="77">
        <v>17</v>
      </c>
      <c r="R10" s="130">
        <v>18</v>
      </c>
      <c r="S10" s="136">
        <v>19</v>
      </c>
    </row>
    <row r="11" spans="1:20" s="83" customFormat="1" ht="16.149999999999999" customHeight="1">
      <c r="A11" s="5">
        <v>1</v>
      </c>
      <c r="B11" s="406" t="s">
        <v>905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130"/>
      <c r="S11" s="136"/>
    </row>
    <row r="12" spans="1:20" s="83" customFormat="1" ht="16.149999999999999" customHeight="1">
      <c r="A12" s="5">
        <v>2</v>
      </c>
      <c r="B12" s="406" t="s">
        <v>906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130"/>
      <c r="S12" s="136"/>
    </row>
    <row r="13" spans="1:20" s="83" customFormat="1" ht="16.149999999999999" customHeight="1">
      <c r="A13" s="5">
        <v>3</v>
      </c>
      <c r="B13" s="406" t="s">
        <v>907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130"/>
      <c r="S13" s="136"/>
    </row>
    <row r="14" spans="1:20" s="83" customFormat="1" ht="16.149999999999999" customHeight="1">
      <c r="A14" s="5">
        <v>4</v>
      </c>
      <c r="B14" s="406" t="s">
        <v>908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130"/>
      <c r="S14" s="136"/>
    </row>
    <row r="15" spans="1:20" s="83" customFormat="1" ht="16.149999999999999" customHeight="1">
      <c r="A15" s="5">
        <v>5</v>
      </c>
      <c r="B15" s="406" t="s">
        <v>909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130"/>
      <c r="S15" s="136"/>
    </row>
    <row r="16" spans="1:20" s="83" customFormat="1" ht="16.149999999999999" customHeight="1">
      <c r="A16" s="5">
        <v>6</v>
      </c>
      <c r="B16" s="406" t="s">
        <v>910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130"/>
      <c r="S16" s="136"/>
    </row>
    <row r="17" spans="1:45" s="83" customFormat="1" ht="16.149999999999999" customHeight="1">
      <c r="A17" s="5">
        <v>7</v>
      </c>
      <c r="B17" s="406" t="s">
        <v>911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130"/>
      <c r="S17" s="136"/>
    </row>
    <row r="18" spans="1:45">
      <c r="A18" s="5">
        <v>8</v>
      </c>
      <c r="B18" s="406" t="s">
        <v>912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45">
      <c r="A19" s="5">
        <v>9</v>
      </c>
      <c r="B19" s="406" t="s">
        <v>913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45">
      <c r="A20" s="5">
        <v>10</v>
      </c>
      <c r="B20" s="406" t="s">
        <v>914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45">
      <c r="A21" s="5">
        <v>11</v>
      </c>
      <c r="B21" s="406" t="s">
        <v>915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45" s="84" customFormat="1">
      <c r="A22" s="5">
        <v>12</v>
      </c>
      <c r="B22" s="406" t="s">
        <v>916</v>
      </c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>
      <c r="A23" s="5">
        <v>13</v>
      </c>
      <c r="B23" s="406" t="s">
        <v>917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45">
      <c r="A24" s="5">
        <v>14</v>
      </c>
      <c r="B24" s="406" t="s">
        <v>918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45">
      <c r="A25" s="445">
        <v>15</v>
      </c>
      <c r="B25" s="406" t="s">
        <v>919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45">
      <c r="A26" s="445">
        <v>16</v>
      </c>
      <c r="B26" s="406" t="s">
        <v>920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45">
      <c r="A27" s="445">
        <v>17</v>
      </c>
      <c r="B27" s="406" t="s">
        <v>921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45">
      <c r="A28" s="445">
        <v>18</v>
      </c>
      <c r="B28" s="406" t="s">
        <v>922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45">
      <c r="A29" s="445">
        <v>19</v>
      </c>
      <c r="B29" s="406" t="s">
        <v>923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45">
      <c r="A30" s="445">
        <v>20</v>
      </c>
      <c r="B30" s="406" t="s">
        <v>924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45">
      <c r="A31" s="445">
        <v>21</v>
      </c>
      <c r="B31" s="406" t="s">
        <v>925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45">
      <c r="A32" s="445">
        <v>22</v>
      </c>
      <c r="B32" s="406" t="s">
        <v>926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>
      <c r="A33" s="445">
        <v>23</v>
      </c>
      <c r="B33" s="406" t="s">
        <v>927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>
      <c r="A34" s="445">
        <v>24</v>
      </c>
      <c r="B34" s="406" t="s">
        <v>928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>
      <c r="A35" s="445">
        <v>25</v>
      </c>
      <c r="B35" s="406" t="s">
        <v>929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>
      <c r="A36" s="445">
        <v>26</v>
      </c>
      <c r="B36" s="406" t="s">
        <v>930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>
      <c r="A37" s="445">
        <v>27</v>
      </c>
      <c r="B37" s="406" t="s">
        <v>931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>
      <c r="A38" s="445">
        <v>28</v>
      </c>
      <c r="B38" s="406" t="s">
        <v>932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>
      <c r="A39" s="445">
        <v>29</v>
      </c>
      <c r="B39" s="406" t="s">
        <v>933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>
      <c r="A40" s="445">
        <v>30</v>
      </c>
      <c r="B40" s="406" t="s">
        <v>934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>
      <c r="A41" s="445">
        <v>31</v>
      </c>
      <c r="B41" s="406" t="s">
        <v>935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>
      <c r="A42" s="445">
        <v>32</v>
      </c>
      <c r="B42" s="406" t="s">
        <v>936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>
      <c r="A43" s="445">
        <v>33</v>
      </c>
      <c r="B43" s="406" t="s">
        <v>937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>
      <c r="A44" s="306" t="s">
        <v>19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>
      <c r="A45" s="308" t="s">
        <v>494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</row>
    <row r="46" spans="1:19" s="15" customFormat="1" ht="12.75">
      <c r="A46" s="14" t="s">
        <v>12</v>
      </c>
      <c r="G46" s="14"/>
      <c r="H46" s="14"/>
      <c r="K46" s="14"/>
      <c r="L46" s="14"/>
      <c r="M46" s="14"/>
      <c r="N46" s="14"/>
      <c r="O46" s="14"/>
      <c r="P46" s="14"/>
      <c r="Q46" s="14"/>
      <c r="R46" s="613" t="s">
        <v>13</v>
      </c>
      <c r="S46" s="613"/>
    </row>
    <row r="47" spans="1:19" s="15" customFormat="1" ht="12.75" customHeight="1">
      <c r="J47" s="14"/>
      <c r="K47" s="730" t="s">
        <v>14</v>
      </c>
      <c r="L47" s="730"/>
      <c r="M47" s="730"/>
      <c r="N47" s="730"/>
      <c r="O47" s="730"/>
      <c r="P47" s="730"/>
      <c r="Q47" s="730"/>
      <c r="R47" s="730"/>
      <c r="S47" s="730"/>
    </row>
    <row r="48" spans="1:19" s="15" customFormat="1" ht="12.75" customHeight="1">
      <c r="J48" s="730" t="s">
        <v>89</v>
      </c>
      <c r="K48" s="730"/>
      <c r="L48" s="730"/>
      <c r="M48" s="730"/>
      <c r="N48" s="730"/>
      <c r="O48" s="730"/>
      <c r="P48" s="730"/>
      <c r="Q48" s="730"/>
      <c r="R48" s="730"/>
      <c r="S48" s="730"/>
    </row>
    <row r="49" spans="1:19" s="15" customFormat="1" ht="12.75">
      <c r="A49" s="14"/>
      <c r="B49" s="14"/>
      <c r="K49" s="14"/>
      <c r="L49" s="14"/>
      <c r="M49" s="14"/>
      <c r="N49" s="14"/>
      <c r="O49" s="14"/>
      <c r="P49" s="14"/>
      <c r="Q49" s="600" t="s">
        <v>86</v>
      </c>
      <c r="R49" s="600"/>
      <c r="S49" s="600"/>
    </row>
  </sheetData>
  <mergeCells count="14">
    <mergeCell ref="Q1:R1"/>
    <mergeCell ref="B4:T4"/>
    <mergeCell ref="R46:S46"/>
    <mergeCell ref="K47:S47"/>
    <mergeCell ref="G2:M2"/>
    <mergeCell ref="Q49:S49"/>
    <mergeCell ref="J48:S48"/>
    <mergeCell ref="S8:S9"/>
    <mergeCell ref="O8:R8"/>
    <mergeCell ref="A8:A9"/>
    <mergeCell ref="B8:B9"/>
    <mergeCell ref="C8:F8"/>
    <mergeCell ref="G8:J8"/>
    <mergeCell ref="K8:N8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58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51"/>
  <sheetViews>
    <sheetView zoomScale="80" zoomScaleNormal="80" zoomScaleSheetLayoutView="100" workbookViewId="0">
      <selection activeCell="C31" sqref="C31"/>
    </sheetView>
  </sheetViews>
  <sheetFormatPr defaultRowHeight="15"/>
  <cols>
    <col min="1" max="1" width="9.140625" style="78"/>
    <col min="2" max="2" width="28" style="78" customWidth="1"/>
    <col min="3" max="3" width="17.5703125" style="78" customWidth="1"/>
    <col min="4" max="4" width="22" style="78" customWidth="1"/>
    <col min="5" max="5" width="18.140625" style="78" customWidth="1"/>
    <col min="6" max="6" width="15.42578125" style="78" customWidth="1"/>
    <col min="7" max="7" width="15.7109375" style="78" customWidth="1"/>
    <col min="8" max="8" width="12.28515625" style="78" customWidth="1"/>
    <col min="9" max="16384" width="9.140625" style="78"/>
  </cols>
  <sheetData>
    <row r="1" spans="1:9" s="15" customFormat="1">
      <c r="C1" s="44"/>
      <c r="D1" s="44"/>
      <c r="E1" s="44"/>
      <c r="F1" s="726" t="s">
        <v>706</v>
      </c>
      <c r="G1" s="726"/>
    </row>
    <row r="2" spans="1:9" s="15" customFormat="1" ht="30.75" customHeight="1">
      <c r="B2" s="598" t="s">
        <v>753</v>
      </c>
      <c r="C2" s="598"/>
      <c r="D2" s="598"/>
      <c r="E2" s="598"/>
      <c r="F2" s="598"/>
      <c r="G2" s="43"/>
      <c r="H2" s="43"/>
      <c r="I2" s="43"/>
    </row>
    <row r="3" spans="1:9" s="15" customFormat="1" ht="20.25">
      <c r="G3" s="133"/>
    </row>
    <row r="4" spans="1:9" ht="18">
      <c r="B4" s="853" t="s">
        <v>709</v>
      </c>
      <c r="C4" s="853"/>
      <c r="D4" s="853"/>
      <c r="E4" s="853"/>
      <c r="F4" s="853"/>
      <c r="G4" s="853"/>
      <c r="H4" s="853"/>
    </row>
    <row r="5" spans="1:9" ht="15.75">
      <c r="C5" s="79"/>
      <c r="D5" s="80"/>
      <c r="E5" s="79"/>
      <c r="F5" s="79"/>
      <c r="G5" s="79"/>
      <c r="H5" s="79"/>
    </row>
    <row r="6" spans="1:9">
      <c r="A6" s="90" t="s">
        <v>965</v>
      </c>
    </row>
    <row r="7" spans="1:9">
      <c r="B7" s="349"/>
    </row>
    <row r="8" spans="1:9" s="83" customFormat="1" ht="30.75" customHeight="1">
      <c r="A8" s="863" t="s">
        <v>2</v>
      </c>
      <c r="B8" s="864" t="s">
        <v>3</v>
      </c>
      <c r="C8" s="864" t="s">
        <v>854</v>
      </c>
      <c r="D8" s="865" t="s">
        <v>855</v>
      </c>
      <c r="E8" s="864" t="s">
        <v>705</v>
      </c>
      <c r="F8" s="864"/>
      <c r="G8" s="864"/>
    </row>
    <row r="9" spans="1:9" s="83" customFormat="1" ht="48.75" customHeight="1">
      <c r="A9" s="863"/>
      <c r="B9" s="864"/>
      <c r="C9" s="864"/>
      <c r="D9" s="866"/>
      <c r="E9" s="351" t="s">
        <v>710</v>
      </c>
      <c r="F9" s="351" t="s">
        <v>704</v>
      </c>
      <c r="G9" s="351" t="s">
        <v>19</v>
      </c>
    </row>
    <row r="10" spans="1:9" s="83" customFormat="1" ht="16.149999999999999" customHeight="1">
      <c r="A10" s="67">
        <v>1</v>
      </c>
      <c r="B10" s="363">
        <v>2</v>
      </c>
      <c r="C10" s="363">
        <v>3</v>
      </c>
      <c r="D10" s="363">
        <v>4</v>
      </c>
      <c r="E10" s="365">
        <v>5</v>
      </c>
      <c r="F10" s="365">
        <v>6</v>
      </c>
      <c r="G10" s="365">
        <v>7</v>
      </c>
    </row>
    <row r="11" spans="1:9" s="83" customFormat="1" ht="16.149999999999999" customHeight="1">
      <c r="A11" s="5">
        <v>1</v>
      </c>
      <c r="B11" s="406" t="s">
        <v>905</v>
      </c>
      <c r="C11" s="77"/>
      <c r="D11" s="77"/>
      <c r="E11" s="77"/>
      <c r="F11" s="77"/>
      <c r="G11" s="77"/>
    </row>
    <row r="12" spans="1:9" s="83" customFormat="1" ht="16.149999999999999" customHeight="1">
      <c r="A12" s="5">
        <v>2</v>
      </c>
      <c r="B12" s="406" t="s">
        <v>906</v>
      </c>
      <c r="C12" s="77"/>
      <c r="D12" s="77"/>
      <c r="E12" s="77"/>
      <c r="F12" s="77"/>
      <c r="G12" s="77"/>
    </row>
    <row r="13" spans="1:9" s="83" customFormat="1" ht="16.149999999999999" customHeight="1">
      <c r="A13" s="5">
        <v>3</v>
      </c>
      <c r="B13" s="406" t="s">
        <v>907</v>
      </c>
      <c r="C13" s="77"/>
      <c r="D13" s="77"/>
      <c r="E13" s="77"/>
      <c r="F13" s="77"/>
      <c r="G13" s="77"/>
    </row>
    <row r="14" spans="1:9" s="83" customFormat="1" ht="16.149999999999999" customHeight="1">
      <c r="A14" s="5">
        <v>4</v>
      </c>
      <c r="B14" s="406" t="s">
        <v>908</v>
      </c>
      <c r="C14" s="77"/>
      <c r="D14" s="77"/>
      <c r="E14" s="77"/>
      <c r="F14" s="77"/>
      <c r="G14" s="77"/>
    </row>
    <row r="15" spans="1:9" s="83" customFormat="1" ht="16.149999999999999" customHeight="1">
      <c r="A15" s="5">
        <v>5</v>
      </c>
      <c r="B15" s="406" t="s">
        <v>909</v>
      </c>
      <c r="C15" s="77"/>
      <c r="D15" s="77"/>
      <c r="E15" s="77"/>
      <c r="F15" s="77"/>
      <c r="G15" s="77"/>
    </row>
    <row r="16" spans="1:9" s="83" customFormat="1" ht="16.149999999999999" customHeight="1">
      <c r="A16" s="5">
        <v>6</v>
      </c>
      <c r="B16" s="406" t="s">
        <v>910</v>
      </c>
      <c r="C16" s="77"/>
      <c r="D16" s="77"/>
      <c r="E16" s="77"/>
      <c r="F16" s="77"/>
      <c r="G16" s="77"/>
    </row>
    <row r="17" spans="1:33" s="83" customFormat="1" ht="16.149999999999999" customHeight="1">
      <c r="A17" s="5">
        <v>7</v>
      </c>
      <c r="B17" s="406" t="s">
        <v>911</v>
      </c>
      <c r="C17" s="77"/>
      <c r="D17" s="77"/>
      <c r="E17" s="77"/>
      <c r="F17" s="77"/>
      <c r="G17" s="77"/>
    </row>
    <row r="18" spans="1:33">
      <c r="A18" s="5">
        <v>8</v>
      </c>
      <c r="B18" s="406" t="s">
        <v>912</v>
      </c>
      <c r="C18" s="84"/>
      <c r="D18" s="84"/>
      <c r="E18" s="84"/>
      <c r="F18" s="84"/>
      <c r="G18" s="84"/>
    </row>
    <row r="19" spans="1:33">
      <c r="A19" s="5">
        <v>9</v>
      </c>
      <c r="B19" s="406" t="s">
        <v>913</v>
      </c>
      <c r="C19" s="84"/>
      <c r="D19" s="84"/>
      <c r="E19" s="84"/>
      <c r="F19" s="84"/>
      <c r="G19" s="84"/>
    </row>
    <row r="20" spans="1:33">
      <c r="A20" s="5">
        <v>10</v>
      </c>
      <c r="B20" s="406" t="s">
        <v>914</v>
      </c>
      <c r="C20" s="84"/>
      <c r="D20" s="84"/>
      <c r="E20" s="84"/>
      <c r="F20" s="84"/>
      <c r="G20" s="84"/>
    </row>
    <row r="21" spans="1:33">
      <c r="A21" s="5">
        <v>11</v>
      </c>
      <c r="B21" s="406" t="s">
        <v>915</v>
      </c>
      <c r="C21" s="84"/>
      <c r="D21" s="84"/>
      <c r="E21" s="84"/>
      <c r="F21" s="84"/>
      <c r="G21" s="84"/>
    </row>
    <row r="22" spans="1:33" s="84" customFormat="1">
      <c r="A22" s="5">
        <v>12</v>
      </c>
      <c r="B22" s="406" t="s">
        <v>916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</row>
    <row r="23" spans="1:33">
      <c r="A23" s="5">
        <v>13</v>
      </c>
      <c r="B23" s="406" t="s">
        <v>917</v>
      </c>
      <c r="C23" s="84"/>
      <c r="D23" s="84"/>
      <c r="E23" s="84"/>
      <c r="F23" s="84"/>
      <c r="G23" s="84"/>
    </row>
    <row r="24" spans="1:33">
      <c r="A24" s="5">
        <v>14</v>
      </c>
      <c r="B24" s="406" t="s">
        <v>918</v>
      </c>
      <c r="C24" s="84"/>
      <c r="D24" s="84"/>
      <c r="E24" s="84"/>
      <c r="F24" s="84"/>
      <c r="G24" s="84"/>
    </row>
    <row r="25" spans="1:33">
      <c r="A25" s="445">
        <v>15</v>
      </c>
      <c r="B25" s="406" t="s">
        <v>919</v>
      </c>
      <c r="C25" s="84"/>
      <c r="D25" s="84"/>
      <c r="E25" s="84"/>
      <c r="F25" s="84"/>
      <c r="G25" s="84"/>
    </row>
    <row r="26" spans="1:33">
      <c r="A26" s="445">
        <v>16</v>
      </c>
      <c r="B26" s="406" t="s">
        <v>920</v>
      </c>
      <c r="C26" s="84"/>
      <c r="D26" s="84"/>
      <c r="E26" s="84"/>
      <c r="F26" s="84"/>
      <c r="G26" s="84"/>
    </row>
    <row r="27" spans="1:33">
      <c r="A27" s="445">
        <v>17</v>
      </c>
      <c r="B27" s="406" t="s">
        <v>921</v>
      </c>
      <c r="C27" s="84"/>
      <c r="D27" s="84"/>
      <c r="E27" s="84"/>
      <c r="F27" s="84"/>
      <c r="G27" s="84"/>
    </row>
    <row r="28" spans="1:33">
      <c r="A28" s="445">
        <v>18</v>
      </c>
      <c r="B28" s="406" t="s">
        <v>922</v>
      </c>
      <c r="C28" s="84"/>
      <c r="D28" s="84"/>
      <c r="E28" s="84"/>
      <c r="F28" s="84"/>
      <c r="G28" s="84"/>
    </row>
    <row r="29" spans="1:33">
      <c r="A29" s="445">
        <v>19</v>
      </c>
      <c r="B29" s="406" t="s">
        <v>923</v>
      </c>
      <c r="C29" s="84"/>
      <c r="D29" s="84"/>
      <c r="E29" s="84"/>
      <c r="F29" s="84"/>
      <c r="G29" s="84"/>
    </row>
    <row r="30" spans="1:33">
      <c r="A30" s="445">
        <v>20</v>
      </c>
      <c r="B30" s="406" t="s">
        <v>924</v>
      </c>
      <c r="C30" s="84"/>
      <c r="D30" s="84"/>
      <c r="E30" s="84"/>
      <c r="F30" s="84"/>
      <c r="G30" s="84"/>
    </row>
    <row r="31" spans="1:33">
      <c r="A31" s="445">
        <v>21</v>
      </c>
      <c r="B31" s="406" t="s">
        <v>925</v>
      </c>
      <c r="C31" s="84"/>
      <c r="D31" s="84"/>
      <c r="E31" s="84"/>
      <c r="F31" s="84"/>
      <c r="G31" s="84"/>
    </row>
    <row r="32" spans="1:33">
      <c r="A32" s="445">
        <v>22</v>
      </c>
      <c r="B32" s="406" t="s">
        <v>926</v>
      </c>
      <c r="C32" s="84"/>
      <c r="D32" s="84"/>
      <c r="E32" s="84"/>
      <c r="F32" s="84"/>
      <c r="G32" s="84"/>
    </row>
    <row r="33" spans="1:7">
      <c r="A33" s="445">
        <v>23</v>
      </c>
      <c r="B33" s="406" t="s">
        <v>927</v>
      </c>
      <c r="C33" s="84"/>
      <c r="D33" s="84"/>
      <c r="E33" s="84"/>
      <c r="F33" s="84"/>
      <c r="G33" s="84"/>
    </row>
    <row r="34" spans="1:7">
      <c r="A34" s="445">
        <v>24</v>
      </c>
      <c r="B34" s="406" t="s">
        <v>928</v>
      </c>
      <c r="C34" s="84"/>
      <c r="D34" s="84"/>
      <c r="E34" s="84"/>
      <c r="F34" s="84"/>
      <c r="G34" s="84"/>
    </row>
    <row r="35" spans="1:7">
      <c r="A35" s="445">
        <v>25</v>
      </c>
      <c r="B35" s="406" t="s">
        <v>929</v>
      </c>
      <c r="C35" s="84"/>
      <c r="D35" s="84"/>
      <c r="E35" s="84"/>
      <c r="F35" s="84"/>
      <c r="G35" s="84"/>
    </row>
    <row r="36" spans="1:7">
      <c r="A36" s="445">
        <v>26</v>
      </c>
      <c r="B36" s="406" t="s">
        <v>930</v>
      </c>
      <c r="C36" s="84"/>
      <c r="D36" s="84"/>
      <c r="E36" s="84"/>
      <c r="F36" s="84"/>
      <c r="G36" s="84"/>
    </row>
    <row r="37" spans="1:7">
      <c r="A37" s="445">
        <v>27</v>
      </c>
      <c r="B37" s="406" t="s">
        <v>931</v>
      </c>
      <c r="C37" s="84"/>
      <c r="D37" s="84"/>
      <c r="E37" s="84"/>
      <c r="F37" s="84"/>
      <c r="G37" s="84"/>
    </row>
    <row r="38" spans="1:7">
      <c r="A38" s="445">
        <v>28</v>
      </c>
      <c r="B38" s="406" t="s">
        <v>932</v>
      </c>
      <c r="C38" s="84"/>
      <c r="D38" s="84"/>
      <c r="E38" s="84"/>
      <c r="F38" s="84"/>
      <c r="G38" s="84"/>
    </row>
    <row r="39" spans="1:7">
      <c r="A39" s="445">
        <v>29</v>
      </c>
      <c r="B39" s="406" t="s">
        <v>933</v>
      </c>
      <c r="C39" s="84"/>
      <c r="D39" s="84"/>
      <c r="E39" s="84"/>
      <c r="F39" s="84"/>
      <c r="G39" s="84"/>
    </row>
    <row r="40" spans="1:7">
      <c r="A40" s="445">
        <v>30</v>
      </c>
      <c r="B40" s="406" t="s">
        <v>934</v>
      </c>
      <c r="C40" s="84"/>
      <c r="D40" s="84"/>
      <c r="E40" s="84"/>
      <c r="F40" s="84"/>
      <c r="G40" s="84"/>
    </row>
    <row r="41" spans="1:7">
      <c r="A41" s="445">
        <v>31</v>
      </c>
      <c r="B41" s="406" t="s">
        <v>935</v>
      </c>
      <c r="C41" s="84"/>
      <c r="D41" s="84"/>
      <c r="E41" s="84"/>
      <c r="F41" s="84"/>
      <c r="G41" s="84"/>
    </row>
    <row r="42" spans="1:7">
      <c r="A42" s="445">
        <v>32</v>
      </c>
      <c r="B42" s="406" t="s">
        <v>936</v>
      </c>
      <c r="C42" s="84"/>
      <c r="D42" s="84"/>
      <c r="E42" s="84"/>
      <c r="F42" s="84"/>
      <c r="G42" s="84"/>
    </row>
    <row r="43" spans="1:7">
      <c r="A43" s="445">
        <v>33</v>
      </c>
      <c r="B43" s="406" t="s">
        <v>937</v>
      </c>
      <c r="C43" s="84"/>
      <c r="D43" s="84"/>
      <c r="E43" s="84"/>
      <c r="F43" s="84"/>
      <c r="G43" s="84"/>
    </row>
    <row r="44" spans="1:7">
      <c r="A44" s="306" t="s">
        <v>19</v>
      </c>
      <c r="B44" s="84"/>
      <c r="C44" s="84"/>
      <c r="D44" s="84"/>
      <c r="E44" s="84"/>
      <c r="F44" s="84"/>
      <c r="G44" s="84"/>
    </row>
    <row r="45" spans="1:7">
      <c r="A45" s="308"/>
      <c r="B45" s="85"/>
      <c r="C45" s="85"/>
      <c r="D45" s="85"/>
      <c r="E45" s="85"/>
      <c r="F45" s="85"/>
      <c r="G45" s="85"/>
    </row>
    <row r="46" spans="1:7" s="15" customFormat="1" ht="12.75" customHeight="1">
      <c r="A46" s="14" t="s">
        <v>12</v>
      </c>
      <c r="G46" s="14"/>
    </row>
    <row r="47" spans="1:7" s="15" customFormat="1" ht="12.75">
      <c r="A47" s="14"/>
      <c r="B47" s="14"/>
    </row>
    <row r="48" spans="1:7">
      <c r="F48" s="613" t="s">
        <v>13</v>
      </c>
      <c r="G48" s="613"/>
    </row>
    <row r="49" spans="1:10">
      <c r="A49" s="14"/>
      <c r="C49" s="35"/>
      <c r="D49" s="35"/>
      <c r="E49" s="35" t="s">
        <v>14</v>
      </c>
      <c r="F49" s="35"/>
      <c r="G49" s="35"/>
      <c r="H49" s="35"/>
      <c r="I49" s="35"/>
      <c r="J49" s="35"/>
    </row>
    <row r="50" spans="1:10">
      <c r="B50" s="35"/>
      <c r="C50" s="35"/>
      <c r="D50" s="35"/>
      <c r="E50" s="35" t="s">
        <v>89</v>
      </c>
      <c r="F50" s="35"/>
      <c r="G50" s="35"/>
      <c r="H50" s="35"/>
      <c r="I50" s="35"/>
      <c r="J50" s="35"/>
    </row>
    <row r="51" spans="1:10">
      <c r="A51" s="15"/>
      <c r="B51" s="14"/>
      <c r="C51" s="14"/>
      <c r="D51" s="14"/>
      <c r="E51" s="600" t="s">
        <v>86</v>
      </c>
      <c r="F51" s="600"/>
      <c r="G51" s="600"/>
    </row>
  </sheetData>
  <mergeCells count="10">
    <mergeCell ref="B2:F2"/>
    <mergeCell ref="F1:G1"/>
    <mergeCell ref="E51:G51"/>
    <mergeCell ref="F48:G48"/>
    <mergeCell ref="E8:G8"/>
    <mergeCell ref="A8:A9"/>
    <mergeCell ref="B8:B9"/>
    <mergeCell ref="C8:C9"/>
    <mergeCell ref="D8:D9"/>
    <mergeCell ref="B4:H4"/>
  </mergeCells>
  <printOptions horizontalCentered="1"/>
  <pageMargins left="1.03" right="0.70866141732283472" top="0.23622047244094491" bottom="0" header="0.31496062992125984" footer="0.31496062992125984"/>
  <pageSetup paperSize="9" scale="69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50"/>
  <sheetViews>
    <sheetView zoomScale="90" zoomScaleNormal="90" zoomScaleSheetLayoutView="90" workbookViewId="0">
      <selection activeCell="C31" sqref="C31"/>
    </sheetView>
  </sheetViews>
  <sheetFormatPr defaultRowHeight="15"/>
  <cols>
    <col min="1" max="1" width="9.140625" style="78"/>
    <col min="2" max="2" width="11.28515625" style="78" customWidth="1"/>
    <col min="3" max="3" width="9.7109375" style="78" customWidth="1"/>
    <col min="4" max="4" width="8.140625" style="78" customWidth="1"/>
    <col min="5" max="5" width="7.42578125" style="78" customWidth="1"/>
    <col min="6" max="6" width="9.140625" style="78" customWidth="1"/>
    <col min="7" max="7" width="9.5703125" style="78" customWidth="1"/>
    <col min="8" max="8" width="8.140625" style="78" customWidth="1"/>
    <col min="9" max="9" width="6.85546875" style="78" customWidth="1"/>
    <col min="10" max="10" width="9.28515625" style="78" customWidth="1"/>
    <col min="11" max="11" width="10.5703125" style="78" customWidth="1"/>
    <col min="12" max="12" width="8.7109375" style="78" customWidth="1"/>
    <col min="13" max="13" width="7.42578125" style="78" customWidth="1"/>
    <col min="14" max="14" width="8.5703125" style="78" customWidth="1"/>
    <col min="15" max="15" width="8.7109375" style="78" customWidth="1"/>
    <col min="16" max="16" width="8.5703125" style="78" customWidth="1"/>
    <col min="17" max="17" width="7.85546875" style="78" customWidth="1"/>
    <col min="18" max="18" width="8.5703125" style="78" customWidth="1"/>
    <col min="19" max="20" width="10.5703125" style="78" customWidth="1"/>
    <col min="21" max="21" width="11.140625" style="78" customWidth="1"/>
    <col min="22" max="22" width="10.7109375" style="78" bestFit="1" customWidth="1"/>
    <col min="23" max="16384" width="9.140625" style="78"/>
  </cols>
  <sheetData>
    <row r="1" spans="1:24" s="15" customFormat="1" ht="15.75">
      <c r="C1" s="44"/>
      <c r="D1" s="44"/>
      <c r="E1" s="44"/>
      <c r="F1" s="44"/>
      <c r="G1" s="44"/>
      <c r="H1" s="44"/>
      <c r="I1" s="113" t="s">
        <v>0</v>
      </c>
      <c r="J1" s="113"/>
      <c r="S1" s="40"/>
      <c r="T1" s="40"/>
      <c r="U1" s="688" t="s">
        <v>545</v>
      </c>
      <c r="V1" s="688"/>
      <c r="W1" s="42"/>
      <c r="X1" s="42"/>
    </row>
    <row r="2" spans="1:24" s="15" customFormat="1" ht="20.25">
      <c r="E2" s="598" t="s">
        <v>753</v>
      </c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</row>
    <row r="3" spans="1:24" s="15" customFormat="1" ht="20.25">
      <c r="H3" s="43"/>
      <c r="I3" s="43"/>
      <c r="J3" s="43"/>
      <c r="K3" s="43"/>
      <c r="L3" s="43"/>
      <c r="M3" s="43"/>
      <c r="N3" s="43"/>
      <c r="O3" s="43"/>
      <c r="P3" s="43"/>
    </row>
    <row r="4" spans="1:24" ht="15.75">
      <c r="C4" s="599" t="s">
        <v>768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46"/>
      <c r="S4" s="119"/>
      <c r="T4" s="119"/>
      <c r="U4" s="119"/>
      <c r="V4" s="119"/>
      <c r="W4" s="113"/>
    </row>
    <row r="5" spans="1:24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4">
      <c r="A6" s="82" t="s">
        <v>948</v>
      </c>
      <c r="B6" s="90"/>
    </row>
    <row r="7" spans="1:24">
      <c r="B7" s="349"/>
    </row>
    <row r="8" spans="1:24" s="82" customFormat="1" ht="24.75" customHeight="1">
      <c r="A8" s="594" t="s">
        <v>2</v>
      </c>
      <c r="B8" s="859" t="s">
        <v>3</v>
      </c>
      <c r="C8" s="856" t="s">
        <v>696</v>
      </c>
      <c r="D8" s="857"/>
      <c r="E8" s="857"/>
      <c r="F8" s="857"/>
      <c r="G8" s="856" t="s">
        <v>700</v>
      </c>
      <c r="H8" s="857"/>
      <c r="I8" s="857"/>
      <c r="J8" s="857"/>
      <c r="K8" s="856" t="s">
        <v>701</v>
      </c>
      <c r="L8" s="857"/>
      <c r="M8" s="857"/>
      <c r="N8" s="857"/>
      <c r="O8" s="856" t="s">
        <v>702</v>
      </c>
      <c r="P8" s="857"/>
      <c r="Q8" s="857"/>
      <c r="R8" s="857"/>
      <c r="S8" s="872" t="s">
        <v>19</v>
      </c>
      <c r="T8" s="873"/>
      <c r="U8" s="873"/>
      <c r="V8" s="873"/>
    </row>
    <row r="9" spans="1:24" s="83" customFormat="1" ht="29.25" customHeight="1">
      <c r="A9" s="594"/>
      <c r="B9" s="859"/>
      <c r="C9" s="867" t="s">
        <v>697</v>
      </c>
      <c r="D9" s="869" t="s">
        <v>699</v>
      </c>
      <c r="E9" s="870"/>
      <c r="F9" s="871"/>
      <c r="G9" s="867" t="s">
        <v>697</v>
      </c>
      <c r="H9" s="869" t="s">
        <v>699</v>
      </c>
      <c r="I9" s="870"/>
      <c r="J9" s="871"/>
      <c r="K9" s="867" t="s">
        <v>697</v>
      </c>
      <c r="L9" s="869" t="s">
        <v>699</v>
      </c>
      <c r="M9" s="870"/>
      <c r="N9" s="871"/>
      <c r="O9" s="867" t="s">
        <v>697</v>
      </c>
      <c r="P9" s="869" t="s">
        <v>699</v>
      </c>
      <c r="Q9" s="870"/>
      <c r="R9" s="871"/>
      <c r="S9" s="867" t="s">
        <v>697</v>
      </c>
      <c r="T9" s="869" t="s">
        <v>699</v>
      </c>
      <c r="U9" s="870"/>
      <c r="V9" s="871"/>
    </row>
    <row r="10" spans="1:24" s="83" customFormat="1" ht="46.5" customHeight="1">
      <c r="A10" s="594"/>
      <c r="B10" s="859"/>
      <c r="C10" s="868"/>
      <c r="D10" s="77" t="s">
        <v>698</v>
      </c>
      <c r="E10" s="77" t="s">
        <v>206</v>
      </c>
      <c r="F10" s="77" t="s">
        <v>19</v>
      </c>
      <c r="G10" s="868"/>
      <c r="H10" s="77" t="s">
        <v>698</v>
      </c>
      <c r="I10" s="77" t="s">
        <v>206</v>
      </c>
      <c r="J10" s="77" t="s">
        <v>19</v>
      </c>
      <c r="K10" s="868"/>
      <c r="L10" s="77" t="s">
        <v>698</v>
      </c>
      <c r="M10" s="77" t="s">
        <v>206</v>
      </c>
      <c r="N10" s="77" t="s">
        <v>19</v>
      </c>
      <c r="O10" s="868"/>
      <c r="P10" s="77" t="s">
        <v>698</v>
      </c>
      <c r="Q10" s="77" t="s">
        <v>206</v>
      </c>
      <c r="R10" s="77" t="s">
        <v>19</v>
      </c>
      <c r="S10" s="868"/>
      <c r="T10" s="77" t="s">
        <v>698</v>
      </c>
      <c r="U10" s="77" t="s">
        <v>206</v>
      </c>
      <c r="V10" s="77" t="s">
        <v>19</v>
      </c>
    </row>
    <row r="11" spans="1:24" s="161" customFormat="1" ht="16.149999999999999" customHeight="1">
      <c r="A11" s="350">
        <v>1</v>
      </c>
      <c r="B11" s="160">
        <v>2</v>
      </c>
      <c r="C11" s="160">
        <v>3</v>
      </c>
      <c r="D11" s="350">
        <v>4</v>
      </c>
      <c r="E11" s="160">
        <v>5</v>
      </c>
      <c r="F11" s="160">
        <v>6</v>
      </c>
      <c r="G11" s="350">
        <v>7</v>
      </c>
      <c r="H11" s="160">
        <v>8</v>
      </c>
      <c r="I11" s="160">
        <v>9</v>
      </c>
      <c r="J11" s="350">
        <v>10</v>
      </c>
      <c r="K11" s="160">
        <v>11</v>
      </c>
      <c r="L11" s="160">
        <v>12</v>
      </c>
      <c r="M11" s="350">
        <v>13</v>
      </c>
      <c r="N11" s="160">
        <v>14</v>
      </c>
      <c r="O11" s="160">
        <v>15</v>
      </c>
      <c r="P11" s="350">
        <v>16</v>
      </c>
      <c r="Q11" s="160">
        <v>17</v>
      </c>
      <c r="R11" s="160">
        <v>18</v>
      </c>
      <c r="S11" s="350">
        <v>19</v>
      </c>
      <c r="T11" s="160">
        <v>20</v>
      </c>
      <c r="U11" s="160">
        <v>21</v>
      </c>
      <c r="V11" s="350">
        <v>22</v>
      </c>
    </row>
    <row r="12" spans="1:24">
      <c r="A12" s="122">
        <v>1</v>
      </c>
      <c r="B12" s="406" t="s">
        <v>905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</row>
    <row r="13" spans="1:24">
      <c r="A13" s="122">
        <v>2</v>
      </c>
      <c r="B13" s="406" t="s">
        <v>906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24">
      <c r="A14" s="122">
        <v>3</v>
      </c>
      <c r="B14" s="406" t="s">
        <v>907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1:24">
      <c r="A15" s="122">
        <v>4</v>
      </c>
      <c r="B15" s="406" t="s">
        <v>908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6" spans="1:24">
      <c r="A16" s="122">
        <v>5</v>
      </c>
      <c r="B16" s="406" t="s">
        <v>909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spans="1:22">
      <c r="A17" s="122">
        <v>6</v>
      </c>
      <c r="B17" s="406" t="s">
        <v>910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</row>
    <row r="18" spans="1:22">
      <c r="A18" s="122">
        <v>7</v>
      </c>
      <c r="B18" s="406" t="s">
        <v>911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1:22">
      <c r="A19" s="122">
        <v>8</v>
      </c>
      <c r="B19" s="406" t="s">
        <v>912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</row>
    <row r="20" spans="1:22">
      <c r="A20" s="122">
        <v>9</v>
      </c>
      <c r="B20" s="406" t="s">
        <v>913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</row>
    <row r="21" spans="1:22">
      <c r="A21" s="122">
        <v>10</v>
      </c>
      <c r="B21" s="406" t="s">
        <v>914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</row>
    <row r="22" spans="1:22">
      <c r="A22" s="122">
        <v>11</v>
      </c>
      <c r="B22" s="406" t="s">
        <v>915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</row>
    <row r="23" spans="1:22">
      <c r="A23" s="122">
        <v>12</v>
      </c>
      <c r="B23" s="406" t="s">
        <v>916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</row>
    <row r="24" spans="1:22">
      <c r="A24" s="122">
        <v>13</v>
      </c>
      <c r="B24" s="406" t="s">
        <v>917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spans="1:22">
      <c r="A25" s="122">
        <v>14</v>
      </c>
      <c r="B25" s="406" t="s">
        <v>918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</row>
    <row r="26" spans="1:22">
      <c r="A26" s="122">
        <v>15</v>
      </c>
      <c r="B26" s="406" t="s">
        <v>919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1:22">
      <c r="A27" s="122">
        <v>16</v>
      </c>
      <c r="B27" s="406" t="s">
        <v>920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1:22">
      <c r="A28" s="122">
        <v>17</v>
      </c>
      <c r="B28" s="406" t="s">
        <v>921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1:22">
      <c r="A29" s="122">
        <v>18</v>
      </c>
      <c r="B29" s="406" t="s">
        <v>922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</row>
    <row r="30" spans="1:22">
      <c r="A30" s="122">
        <v>19</v>
      </c>
      <c r="B30" s="406" t="s">
        <v>923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</row>
    <row r="31" spans="1:22">
      <c r="A31" s="122">
        <v>20</v>
      </c>
      <c r="B31" s="406" t="s">
        <v>924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</row>
    <row r="32" spans="1:22">
      <c r="A32" s="122">
        <v>21</v>
      </c>
      <c r="B32" s="406" t="s">
        <v>925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</row>
    <row r="33" spans="1:22">
      <c r="A33" s="122">
        <v>22</v>
      </c>
      <c r="B33" s="406" t="s">
        <v>926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</row>
    <row r="34" spans="1:22">
      <c r="A34" s="122">
        <v>23</v>
      </c>
      <c r="B34" s="406" t="s">
        <v>927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  <row r="35" spans="1:22">
      <c r="A35" s="122">
        <v>24</v>
      </c>
      <c r="B35" s="406" t="s">
        <v>928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</row>
    <row r="36" spans="1:22">
      <c r="A36" s="122">
        <v>25</v>
      </c>
      <c r="B36" s="406" t="s">
        <v>929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</row>
    <row r="37" spans="1:22">
      <c r="A37" s="122">
        <v>26</v>
      </c>
      <c r="B37" s="406" t="s">
        <v>930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</row>
    <row r="38" spans="1:22">
      <c r="A38" s="122">
        <v>27</v>
      </c>
      <c r="B38" s="406" t="s">
        <v>931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</row>
    <row r="39" spans="1:22">
      <c r="A39" s="122">
        <v>28</v>
      </c>
      <c r="B39" s="406" t="s">
        <v>932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1:22">
      <c r="A40" s="122">
        <v>29</v>
      </c>
      <c r="B40" s="406" t="s">
        <v>933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</row>
    <row r="41" spans="1:22">
      <c r="A41" s="122">
        <v>30</v>
      </c>
      <c r="B41" s="406" t="s">
        <v>934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</row>
    <row r="42" spans="1:22">
      <c r="A42" s="122">
        <v>31</v>
      </c>
      <c r="B42" s="406" t="s">
        <v>935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</row>
    <row r="43" spans="1:22">
      <c r="A43" s="122">
        <v>32</v>
      </c>
      <c r="B43" s="406" t="s">
        <v>936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</row>
    <row r="44" spans="1:22">
      <c r="A44" s="122">
        <v>33</v>
      </c>
      <c r="B44" s="406" t="s">
        <v>937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</row>
    <row r="45" spans="1:22">
      <c r="A45" s="309" t="s">
        <v>19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</row>
    <row r="47" spans="1:22" s="15" customFormat="1" ht="12.75">
      <c r="A47" s="14" t="s">
        <v>12</v>
      </c>
      <c r="G47" s="14"/>
      <c r="H47" s="14"/>
      <c r="K47" s="14"/>
      <c r="L47" s="14"/>
      <c r="M47" s="14"/>
      <c r="N47" s="14"/>
      <c r="O47" s="14"/>
      <c r="P47" s="14"/>
      <c r="Q47" s="14"/>
      <c r="R47" s="14"/>
      <c r="S47" s="87"/>
      <c r="T47" s="613" t="s">
        <v>13</v>
      </c>
      <c r="U47" s="613"/>
      <c r="V47" s="87"/>
    </row>
    <row r="48" spans="1:22" s="15" customFormat="1" ht="12.75" customHeight="1">
      <c r="K48" s="730" t="s">
        <v>14</v>
      </c>
      <c r="L48" s="730"/>
      <c r="M48" s="730"/>
      <c r="N48" s="730"/>
      <c r="O48" s="730"/>
      <c r="P48" s="730"/>
      <c r="Q48" s="730"/>
      <c r="R48" s="730"/>
      <c r="S48" s="730"/>
      <c r="T48" s="730"/>
      <c r="U48" s="730"/>
      <c r="V48" s="730"/>
    </row>
    <row r="49" spans="1:22" s="15" customFormat="1" ht="12.75" customHeight="1">
      <c r="J49" s="730" t="s">
        <v>89</v>
      </c>
      <c r="K49" s="730"/>
      <c r="L49" s="730"/>
      <c r="M49" s="730"/>
      <c r="N49" s="730"/>
      <c r="O49" s="730"/>
      <c r="P49" s="730"/>
      <c r="Q49" s="730"/>
      <c r="R49" s="730"/>
      <c r="S49" s="730"/>
      <c r="T49" s="730"/>
      <c r="U49" s="730"/>
      <c r="V49" s="730"/>
    </row>
    <row r="50" spans="1:22" s="15" customFormat="1" ht="12.75">
      <c r="A50" s="14"/>
      <c r="B50" s="14"/>
      <c r="K50" s="14"/>
      <c r="L50" s="14"/>
      <c r="M50" s="14"/>
      <c r="N50" s="14"/>
      <c r="O50" s="14"/>
      <c r="P50" s="14"/>
      <c r="Q50" s="601" t="s">
        <v>86</v>
      </c>
      <c r="R50" s="601"/>
      <c r="S50" s="601"/>
      <c r="T50" s="601"/>
      <c r="U50" s="601"/>
      <c r="V50" s="601"/>
    </row>
  </sheetData>
  <mergeCells count="24"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L9:N9"/>
    <mergeCell ref="Q50:V50"/>
    <mergeCell ref="O9:O10"/>
    <mergeCell ref="P9:R9"/>
    <mergeCell ref="S9:S10"/>
    <mergeCell ref="T9:V9"/>
    <mergeCell ref="K48:V48"/>
    <mergeCell ref="T47:U47"/>
    <mergeCell ref="J49:V49"/>
  </mergeCells>
  <printOptions horizontalCentered="1"/>
  <pageMargins left="1.03" right="0.70866141732283472" top="0.23622047244094491" bottom="0" header="0.31496062992125984" footer="0.31496062992125984"/>
  <pageSetup paperSize="9" scale="64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V51"/>
  <sheetViews>
    <sheetView topLeftCell="A28" zoomScale="90" zoomScaleNormal="90" zoomScaleSheetLayoutView="90" workbookViewId="0">
      <selection activeCell="G55" sqref="G55"/>
    </sheetView>
  </sheetViews>
  <sheetFormatPr defaultRowHeight="15"/>
  <cols>
    <col min="1" max="1" width="9.140625" style="78"/>
    <col min="2" max="2" width="11.28515625" style="78" customWidth="1"/>
    <col min="3" max="3" width="9.7109375" style="78" customWidth="1"/>
    <col min="4" max="4" width="8.140625" style="78" customWidth="1"/>
    <col min="5" max="5" width="7.42578125" style="78" customWidth="1"/>
    <col min="6" max="6" width="9.140625" style="78" customWidth="1"/>
    <col min="7" max="7" width="9.5703125" style="78" customWidth="1"/>
    <col min="8" max="8" width="8.140625" style="78" customWidth="1"/>
    <col min="9" max="9" width="6.85546875" style="78" customWidth="1"/>
    <col min="10" max="10" width="9.28515625" style="78" customWidth="1"/>
    <col min="11" max="11" width="10.5703125" style="78" customWidth="1"/>
    <col min="12" max="12" width="8.7109375" style="78" customWidth="1"/>
    <col min="13" max="13" width="7.42578125" style="78" customWidth="1"/>
    <col min="14" max="14" width="8.5703125" style="78" customWidth="1"/>
    <col min="15" max="15" width="8.7109375" style="78" customWidth="1"/>
    <col min="16" max="16" width="8.5703125" style="78" customWidth="1"/>
    <col min="17" max="17" width="7.85546875" style="78" customWidth="1"/>
    <col min="18" max="18" width="8.5703125" style="78" customWidth="1"/>
    <col min="19" max="20" width="10.5703125" style="78" customWidth="1"/>
    <col min="21" max="21" width="11.140625" style="78" customWidth="1"/>
    <col min="22" max="22" width="10.7109375" style="78" bestFit="1" customWidth="1"/>
    <col min="23" max="16384" width="9.140625" style="78"/>
  </cols>
  <sheetData>
    <row r="1" spans="1:24" s="15" customFormat="1" ht="15.75">
      <c r="C1" s="44"/>
      <c r="D1" s="44"/>
      <c r="E1" s="44"/>
      <c r="F1" s="44"/>
      <c r="G1" s="44"/>
      <c r="H1" s="44"/>
      <c r="I1" s="113" t="s">
        <v>0</v>
      </c>
      <c r="J1" s="113"/>
      <c r="S1" s="40"/>
      <c r="T1" s="40"/>
      <c r="U1" s="688" t="s">
        <v>703</v>
      </c>
      <c r="V1" s="688"/>
      <c r="W1" s="42"/>
      <c r="X1" s="42"/>
    </row>
    <row r="2" spans="1:24" s="15" customFormat="1" ht="20.25">
      <c r="E2" s="598" t="s">
        <v>753</v>
      </c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</row>
    <row r="3" spans="1:24" s="15" customFormat="1" ht="20.25">
      <c r="H3" s="43"/>
      <c r="I3" s="43"/>
      <c r="J3" s="43"/>
      <c r="K3" s="43"/>
      <c r="L3" s="43"/>
      <c r="M3" s="43"/>
      <c r="N3" s="43"/>
      <c r="O3" s="43"/>
      <c r="P3" s="43"/>
    </row>
    <row r="4" spans="1:24" ht="15.75">
      <c r="C4" s="599" t="s">
        <v>769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46"/>
      <c r="S4" s="119"/>
      <c r="T4" s="119"/>
      <c r="U4" s="119"/>
      <c r="V4" s="119"/>
      <c r="W4" s="113"/>
    </row>
    <row r="5" spans="1:24">
      <c r="C5" s="79"/>
      <c r="D5" s="79"/>
      <c r="E5" s="79"/>
      <c r="F5" s="79"/>
      <c r="G5" s="79"/>
      <c r="H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4">
      <c r="A6" s="82" t="s">
        <v>948</v>
      </c>
      <c r="B6" s="90"/>
    </row>
    <row r="7" spans="1:24">
      <c r="B7" s="349"/>
    </row>
    <row r="8" spans="1:24" s="82" customFormat="1" ht="24.75" customHeight="1">
      <c r="A8" s="594" t="s">
        <v>2</v>
      </c>
      <c r="B8" s="859" t="s">
        <v>3</v>
      </c>
      <c r="C8" s="856" t="s">
        <v>696</v>
      </c>
      <c r="D8" s="857"/>
      <c r="E8" s="857"/>
      <c r="F8" s="857"/>
      <c r="G8" s="856" t="s">
        <v>700</v>
      </c>
      <c r="H8" s="857"/>
      <c r="I8" s="857"/>
      <c r="J8" s="857"/>
      <c r="K8" s="856" t="s">
        <v>701</v>
      </c>
      <c r="L8" s="857"/>
      <c r="M8" s="857"/>
      <c r="N8" s="857"/>
      <c r="O8" s="856" t="s">
        <v>702</v>
      </c>
      <c r="P8" s="857"/>
      <c r="Q8" s="857"/>
      <c r="R8" s="857"/>
      <c r="S8" s="872" t="s">
        <v>19</v>
      </c>
      <c r="T8" s="873"/>
      <c r="U8" s="873"/>
      <c r="V8" s="873"/>
    </row>
    <row r="9" spans="1:24" s="83" customFormat="1" ht="29.25" customHeight="1">
      <c r="A9" s="594"/>
      <c r="B9" s="859"/>
      <c r="C9" s="867" t="s">
        <v>697</v>
      </c>
      <c r="D9" s="869" t="s">
        <v>699</v>
      </c>
      <c r="E9" s="870"/>
      <c r="F9" s="871"/>
      <c r="G9" s="867" t="s">
        <v>697</v>
      </c>
      <c r="H9" s="869" t="s">
        <v>699</v>
      </c>
      <c r="I9" s="870"/>
      <c r="J9" s="871"/>
      <c r="K9" s="867" t="s">
        <v>697</v>
      </c>
      <c r="L9" s="869" t="s">
        <v>699</v>
      </c>
      <c r="M9" s="870"/>
      <c r="N9" s="871"/>
      <c r="O9" s="867" t="s">
        <v>697</v>
      </c>
      <c r="P9" s="869" t="s">
        <v>699</v>
      </c>
      <c r="Q9" s="870"/>
      <c r="R9" s="871"/>
      <c r="S9" s="867" t="s">
        <v>697</v>
      </c>
      <c r="T9" s="869" t="s">
        <v>699</v>
      </c>
      <c r="U9" s="870"/>
      <c r="V9" s="871"/>
    </row>
    <row r="10" spans="1:24" s="83" customFormat="1" ht="46.5" customHeight="1">
      <c r="A10" s="594"/>
      <c r="B10" s="859"/>
      <c r="C10" s="868"/>
      <c r="D10" s="77" t="s">
        <v>698</v>
      </c>
      <c r="E10" s="77" t="s">
        <v>206</v>
      </c>
      <c r="F10" s="77" t="s">
        <v>19</v>
      </c>
      <c r="G10" s="868"/>
      <c r="H10" s="77" t="s">
        <v>698</v>
      </c>
      <c r="I10" s="77" t="s">
        <v>206</v>
      </c>
      <c r="J10" s="77" t="s">
        <v>19</v>
      </c>
      <c r="K10" s="868"/>
      <c r="L10" s="77" t="s">
        <v>698</v>
      </c>
      <c r="M10" s="77" t="s">
        <v>206</v>
      </c>
      <c r="N10" s="77" t="s">
        <v>19</v>
      </c>
      <c r="O10" s="868"/>
      <c r="P10" s="77" t="s">
        <v>698</v>
      </c>
      <c r="Q10" s="77" t="s">
        <v>206</v>
      </c>
      <c r="R10" s="77" t="s">
        <v>19</v>
      </c>
      <c r="S10" s="868"/>
      <c r="T10" s="77" t="s">
        <v>698</v>
      </c>
      <c r="U10" s="77" t="s">
        <v>206</v>
      </c>
      <c r="V10" s="77" t="s">
        <v>19</v>
      </c>
    </row>
    <row r="11" spans="1:24" s="161" customFormat="1" ht="16.149999999999999" customHeight="1">
      <c r="A11" s="350">
        <v>1</v>
      </c>
      <c r="B11" s="160">
        <v>2</v>
      </c>
      <c r="C11" s="160">
        <v>3</v>
      </c>
      <c r="D11" s="350">
        <v>4</v>
      </c>
      <c r="E11" s="160">
        <v>5</v>
      </c>
      <c r="F11" s="160">
        <v>6</v>
      </c>
      <c r="G11" s="350">
        <v>7</v>
      </c>
      <c r="H11" s="160">
        <v>8</v>
      </c>
      <c r="I11" s="160">
        <v>9</v>
      </c>
      <c r="J11" s="350">
        <v>10</v>
      </c>
      <c r="K11" s="160">
        <v>11</v>
      </c>
      <c r="L11" s="160">
        <v>12</v>
      </c>
      <c r="M11" s="350">
        <v>13</v>
      </c>
      <c r="N11" s="160">
        <v>14</v>
      </c>
      <c r="O11" s="160">
        <v>15</v>
      </c>
      <c r="P11" s="350">
        <v>16</v>
      </c>
      <c r="Q11" s="160">
        <v>17</v>
      </c>
      <c r="R11" s="160">
        <v>18</v>
      </c>
      <c r="S11" s="350">
        <v>19</v>
      </c>
      <c r="T11" s="160">
        <v>20</v>
      </c>
      <c r="U11" s="160">
        <v>21</v>
      </c>
      <c r="V11" s="350">
        <v>22</v>
      </c>
    </row>
    <row r="12" spans="1:24">
      <c r="A12" s="122">
        <v>1</v>
      </c>
      <c r="B12" s="406" t="s">
        <v>905</v>
      </c>
      <c r="C12" s="543">
        <v>63</v>
      </c>
      <c r="D12" s="543">
        <f>C12*6000/100000</f>
        <v>3.78</v>
      </c>
      <c r="E12" s="543">
        <f>C12*4000/100000</f>
        <v>2.52</v>
      </c>
      <c r="F12" s="543">
        <f>D12+E12</f>
        <v>6.3</v>
      </c>
      <c r="G12" s="543">
        <v>90</v>
      </c>
      <c r="H12" s="543">
        <f>G12*9000/100000</f>
        <v>8.1</v>
      </c>
      <c r="I12" s="543">
        <f>G12*6000/100000</f>
        <v>5.4</v>
      </c>
      <c r="J12" s="543">
        <f>H12+I12</f>
        <v>13.5</v>
      </c>
      <c r="K12" s="543">
        <v>49</v>
      </c>
      <c r="L12" s="543">
        <f>K12*12000/100000</f>
        <v>5.88</v>
      </c>
      <c r="M12" s="543">
        <f>K12*8000/100000</f>
        <v>3.92</v>
      </c>
      <c r="N12" s="543">
        <f>L12+M12</f>
        <v>9.8000000000000007</v>
      </c>
      <c r="O12" s="543">
        <v>21</v>
      </c>
      <c r="P12" s="543">
        <f>O12*15000/100000</f>
        <v>3.15</v>
      </c>
      <c r="Q12" s="543">
        <f>O12*10000/100000</f>
        <v>2.1</v>
      </c>
      <c r="R12" s="543">
        <f>P12+Q12</f>
        <v>5.25</v>
      </c>
      <c r="S12" s="543">
        <f>C12+G12+K12+O12</f>
        <v>223</v>
      </c>
      <c r="T12" s="543">
        <f>D12+H12+L12+P12</f>
        <v>20.909999999999997</v>
      </c>
      <c r="U12" s="543">
        <f>E12+I12+M12+Q12</f>
        <v>13.94</v>
      </c>
      <c r="V12" s="543">
        <f>T12+U12</f>
        <v>34.849999999999994</v>
      </c>
    </row>
    <row r="13" spans="1:24">
      <c r="A13" s="122">
        <v>2</v>
      </c>
      <c r="B13" s="406" t="s">
        <v>906</v>
      </c>
      <c r="C13" s="543">
        <v>96</v>
      </c>
      <c r="D13" s="543">
        <f t="shared" ref="D13:D44" si="0">C13*6000/100000</f>
        <v>5.76</v>
      </c>
      <c r="E13" s="543">
        <f t="shared" ref="E13:E44" si="1">C13*4000/100000</f>
        <v>3.84</v>
      </c>
      <c r="F13" s="543">
        <f t="shared" ref="F13:F44" si="2">D13+E13</f>
        <v>9.6</v>
      </c>
      <c r="G13" s="543">
        <v>157</v>
      </c>
      <c r="H13" s="543">
        <f t="shared" ref="H13:H44" si="3">G13*9000/100000</f>
        <v>14.13</v>
      </c>
      <c r="I13" s="543">
        <f t="shared" ref="I13:I44" si="4">G13*6000/100000</f>
        <v>9.42</v>
      </c>
      <c r="J13" s="543">
        <f t="shared" ref="J13:J44" si="5">H13+I13</f>
        <v>23.55</v>
      </c>
      <c r="K13" s="543">
        <v>47</v>
      </c>
      <c r="L13" s="543">
        <f t="shared" ref="L13:L44" si="6">K13*12000/100000</f>
        <v>5.64</v>
      </c>
      <c r="M13" s="543">
        <f t="shared" ref="M13:M44" si="7">K13*8000/100000</f>
        <v>3.76</v>
      </c>
      <c r="N13" s="543">
        <f t="shared" ref="N13:N44" si="8">L13+M13</f>
        <v>9.3999999999999986</v>
      </c>
      <c r="O13" s="543">
        <v>17</v>
      </c>
      <c r="P13" s="543">
        <f t="shared" ref="P13:P44" si="9">O13*15000/100000</f>
        <v>2.5499999999999998</v>
      </c>
      <c r="Q13" s="543">
        <f t="shared" ref="Q13:Q44" si="10">O13*10000/100000</f>
        <v>1.7</v>
      </c>
      <c r="R13" s="543">
        <f t="shared" ref="R13:R44" si="11">P13+Q13</f>
        <v>4.25</v>
      </c>
      <c r="S13" s="543">
        <f t="shared" ref="S13:S44" si="12">C13+G13+K13+O13</f>
        <v>317</v>
      </c>
      <c r="T13" s="543">
        <f t="shared" ref="T13:T44" si="13">D13+H13+L13+P13</f>
        <v>28.080000000000002</v>
      </c>
      <c r="U13" s="543">
        <f t="shared" ref="U13:U44" si="14">E13+I13+M13+Q13</f>
        <v>18.72</v>
      </c>
      <c r="V13" s="543">
        <f t="shared" ref="V13:V44" si="15">T13+U13</f>
        <v>46.8</v>
      </c>
    </row>
    <row r="14" spans="1:24">
      <c r="A14" s="122">
        <v>3</v>
      </c>
      <c r="B14" s="406" t="s">
        <v>907</v>
      </c>
      <c r="C14" s="543">
        <v>103</v>
      </c>
      <c r="D14" s="543">
        <f t="shared" si="0"/>
        <v>6.18</v>
      </c>
      <c r="E14" s="543">
        <f t="shared" si="1"/>
        <v>4.12</v>
      </c>
      <c r="F14" s="543">
        <f t="shared" si="2"/>
        <v>10.3</v>
      </c>
      <c r="G14" s="543">
        <v>134</v>
      </c>
      <c r="H14" s="543">
        <f t="shared" si="3"/>
        <v>12.06</v>
      </c>
      <c r="I14" s="543">
        <f t="shared" si="4"/>
        <v>8.0399999999999991</v>
      </c>
      <c r="J14" s="543">
        <f t="shared" si="5"/>
        <v>20.100000000000001</v>
      </c>
      <c r="K14" s="543">
        <v>47</v>
      </c>
      <c r="L14" s="543">
        <f t="shared" si="6"/>
        <v>5.64</v>
      </c>
      <c r="M14" s="543">
        <f t="shared" si="7"/>
        <v>3.76</v>
      </c>
      <c r="N14" s="543">
        <f t="shared" si="8"/>
        <v>9.3999999999999986</v>
      </c>
      <c r="O14" s="543">
        <v>28</v>
      </c>
      <c r="P14" s="543">
        <f t="shared" si="9"/>
        <v>4.2</v>
      </c>
      <c r="Q14" s="543">
        <f t="shared" si="10"/>
        <v>2.8</v>
      </c>
      <c r="R14" s="543">
        <f t="shared" si="11"/>
        <v>7</v>
      </c>
      <c r="S14" s="543">
        <f t="shared" si="12"/>
        <v>312</v>
      </c>
      <c r="T14" s="543">
        <f t="shared" si="13"/>
        <v>28.080000000000002</v>
      </c>
      <c r="U14" s="543">
        <f t="shared" si="14"/>
        <v>18.72</v>
      </c>
      <c r="V14" s="543">
        <f t="shared" si="15"/>
        <v>46.8</v>
      </c>
    </row>
    <row r="15" spans="1:24">
      <c r="A15" s="122">
        <v>4</v>
      </c>
      <c r="B15" s="406" t="s">
        <v>908</v>
      </c>
      <c r="C15" s="543">
        <v>62</v>
      </c>
      <c r="D15" s="543">
        <f t="shared" si="0"/>
        <v>3.72</v>
      </c>
      <c r="E15" s="543">
        <f t="shared" si="1"/>
        <v>2.48</v>
      </c>
      <c r="F15" s="543">
        <f t="shared" si="2"/>
        <v>6.2</v>
      </c>
      <c r="G15" s="543">
        <v>74</v>
      </c>
      <c r="H15" s="543">
        <f t="shared" si="3"/>
        <v>6.66</v>
      </c>
      <c r="I15" s="543">
        <f t="shared" si="4"/>
        <v>4.4400000000000004</v>
      </c>
      <c r="J15" s="543">
        <f t="shared" si="5"/>
        <v>11.100000000000001</v>
      </c>
      <c r="K15" s="543">
        <v>25</v>
      </c>
      <c r="L15" s="543">
        <f t="shared" si="6"/>
        <v>3</v>
      </c>
      <c r="M15" s="543">
        <f t="shared" si="7"/>
        <v>2</v>
      </c>
      <c r="N15" s="543">
        <f t="shared" si="8"/>
        <v>5</v>
      </c>
      <c r="O15" s="543">
        <v>8</v>
      </c>
      <c r="P15" s="543">
        <f t="shared" si="9"/>
        <v>1.2</v>
      </c>
      <c r="Q15" s="543">
        <f t="shared" si="10"/>
        <v>0.8</v>
      </c>
      <c r="R15" s="543">
        <f t="shared" si="11"/>
        <v>2</v>
      </c>
      <c r="S15" s="543">
        <f t="shared" si="12"/>
        <v>169</v>
      </c>
      <c r="T15" s="543">
        <f t="shared" si="13"/>
        <v>14.58</v>
      </c>
      <c r="U15" s="543">
        <f t="shared" si="14"/>
        <v>9.7200000000000006</v>
      </c>
      <c r="V15" s="543">
        <f t="shared" si="15"/>
        <v>24.3</v>
      </c>
    </row>
    <row r="16" spans="1:24">
      <c r="A16" s="122">
        <v>5</v>
      </c>
      <c r="B16" s="406" t="s">
        <v>909</v>
      </c>
      <c r="C16" s="543">
        <v>269</v>
      </c>
      <c r="D16" s="543">
        <f t="shared" si="0"/>
        <v>16.14</v>
      </c>
      <c r="E16" s="543">
        <f t="shared" si="1"/>
        <v>10.76</v>
      </c>
      <c r="F16" s="543">
        <f t="shared" si="2"/>
        <v>26.9</v>
      </c>
      <c r="G16" s="543">
        <v>199</v>
      </c>
      <c r="H16" s="543">
        <f t="shared" si="3"/>
        <v>17.91</v>
      </c>
      <c r="I16" s="543">
        <f t="shared" si="4"/>
        <v>11.94</v>
      </c>
      <c r="J16" s="543">
        <f t="shared" si="5"/>
        <v>29.85</v>
      </c>
      <c r="K16" s="543">
        <v>76</v>
      </c>
      <c r="L16" s="543">
        <f t="shared" si="6"/>
        <v>9.1199999999999992</v>
      </c>
      <c r="M16" s="543">
        <f t="shared" si="7"/>
        <v>6.08</v>
      </c>
      <c r="N16" s="543">
        <f t="shared" si="8"/>
        <v>15.2</v>
      </c>
      <c r="O16" s="543">
        <v>26</v>
      </c>
      <c r="P16" s="543">
        <f t="shared" si="9"/>
        <v>3.9</v>
      </c>
      <c r="Q16" s="543">
        <f t="shared" si="10"/>
        <v>2.6</v>
      </c>
      <c r="R16" s="543">
        <f t="shared" si="11"/>
        <v>6.5</v>
      </c>
      <c r="S16" s="543">
        <f t="shared" si="12"/>
        <v>570</v>
      </c>
      <c r="T16" s="543">
        <f t="shared" si="13"/>
        <v>47.069999999999993</v>
      </c>
      <c r="U16" s="543">
        <f t="shared" si="14"/>
        <v>31.380000000000003</v>
      </c>
      <c r="V16" s="543">
        <f t="shared" si="15"/>
        <v>78.449999999999989</v>
      </c>
    </row>
    <row r="17" spans="1:22">
      <c r="A17" s="122">
        <v>6</v>
      </c>
      <c r="B17" s="406" t="s">
        <v>910</v>
      </c>
      <c r="C17" s="543">
        <v>65</v>
      </c>
      <c r="D17" s="543">
        <f t="shared" si="0"/>
        <v>3.9</v>
      </c>
      <c r="E17" s="543">
        <f t="shared" si="1"/>
        <v>2.6</v>
      </c>
      <c r="F17" s="543">
        <f t="shared" si="2"/>
        <v>6.5</v>
      </c>
      <c r="G17" s="543">
        <v>109</v>
      </c>
      <c r="H17" s="543">
        <f t="shared" si="3"/>
        <v>9.81</v>
      </c>
      <c r="I17" s="543">
        <f t="shared" si="4"/>
        <v>6.54</v>
      </c>
      <c r="J17" s="543">
        <f t="shared" si="5"/>
        <v>16.350000000000001</v>
      </c>
      <c r="K17" s="543">
        <v>43</v>
      </c>
      <c r="L17" s="543">
        <f t="shared" si="6"/>
        <v>5.16</v>
      </c>
      <c r="M17" s="543">
        <f t="shared" si="7"/>
        <v>3.44</v>
      </c>
      <c r="N17" s="543">
        <f t="shared" si="8"/>
        <v>8.6</v>
      </c>
      <c r="O17" s="543">
        <v>21</v>
      </c>
      <c r="P17" s="543">
        <f t="shared" si="9"/>
        <v>3.15</v>
      </c>
      <c r="Q17" s="543">
        <f t="shared" si="10"/>
        <v>2.1</v>
      </c>
      <c r="R17" s="543">
        <f t="shared" si="11"/>
        <v>5.25</v>
      </c>
      <c r="S17" s="543">
        <f t="shared" si="12"/>
        <v>238</v>
      </c>
      <c r="T17" s="543">
        <f t="shared" si="13"/>
        <v>22.02</v>
      </c>
      <c r="U17" s="543">
        <f t="shared" si="14"/>
        <v>14.68</v>
      </c>
      <c r="V17" s="543">
        <f t="shared" si="15"/>
        <v>36.700000000000003</v>
      </c>
    </row>
    <row r="18" spans="1:22">
      <c r="A18" s="122">
        <v>7</v>
      </c>
      <c r="B18" s="406" t="s">
        <v>911</v>
      </c>
      <c r="C18" s="543">
        <v>130</v>
      </c>
      <c r="D18" s="543">
        <f t="shared" si="0"/>
        <v>7.8</v>
      </c>
      <c r="E18" s="543">
        <f t="shared" si="1"/>
        <v>5.2</v>
      </c>
      <c r="F18" s="543">
        <f t="shared" si="2"/>
        <v>13</v>
      </c>
      <c r="G18" s="543">
        <v>132</v>
      </c>
      <c r="H18" s="543">
        <f t="shared" si="3"/>
        <v>11.88</v>
      </c>
      <c r="I18" s="543">
        <f t="shared" si="4"/>
        <v>7.92</v>
      </c>
      <c r="J18" s="543">
        <f t="shared" si="5"/>
        <v>19.8</v>
      </c>
      <c r="K18" s="543">
        <v>57</v>
      </c>
      <c r="L18" s="543">
        <f t="shared" si="6"/>
        <v>6.84</v>
      </c>
      <c r="M18" s="543">
        <f t="shared" si="7"/>
        <v>4.5599999999999996</v>
      </c>
      <c r="N18" s="543">
        <f t="shared" si="8"/>
        <v>11.399999999999999</v>
      </c>
      <c r="O18" s="543">
        <v>9</v>
      </c>
      <c r="P18" s="543">
        <f t="shared" si="9"/>
        <v>1.35</v>
      </c>
      <c r="Q18" s="543">
        <f t="shared" si="10"/>
        <v>0.9</v>
      </c>
      <c r="R18" s="543">
        <f t="shared" si="11"/>
        <v>2.25</v>
      </c>
      <c r="S18" s="543">
        <f t="shared" si="12"/>
        <v>328</v>
      </c>
      <c r="T18" s="543">
        <f t="shared" si="13"/>
        <v>27.87</v>
      </c>
      <c r="U18" s="543">
        <f t="shared" si="14"/>
        <v>18.579999999999998</v>
      </c>
      <c r="V18" s="543">
        <f t="shared" si="15"/>
        <v>46.45</v>
      </c>
    </row>
    <row r="19" spans="1:22">
      <c r="A19" s="122">
        <v>8</v>
      </c>
      <c r="B19" s="406" t="s">
        <v>912</v>
      </c>
      <c r="C19" s="543">
        <v>94</v>
      </c>
      <c r="D19" s="543">
        <f t="shared" si="0"/>
        <v>5.64</v>
      </c>
      <c r="E19" s="543">
        <f t="shared" si="1"/>
        <v>3.76</v>
      </c>
      <c r="F19" s="543">
        <f t="shared" si="2"/>
        <v>9.3999999999999986</v>
      </c>
      <c r="G19" s="543">
        <v>62</v>
      </c>
      <c r="H19" s="543">
        <f t="shared" si="3"/>
        <v>5.58</v>
      </c>
      <c r="I19" s="543">
        <f t="shared" si="4"/>
        <v>3.72</v>
      </c>
      <c r="J19" s="543">
        <f t="shared" si="5"/>
        <v>9.3000000000000007</v>
      </c>
      <c r="K19" s="543">
        <v>31</v>
      </c>
      <c r="L19" s="543">
        <f t="shared" si="6"/>
        <v>3.72</v>
      </c>
      <c r="M19" s="543">
        <f t="shared" si="7"/>
        <v>2.48</v>
      </c>
      <c r="N19" s="543">
        <f t="shared" si="8"/>
        <v>6.2</v>
      </c>
      <c r="O19" s="543">
        <v>20</v>
      </c>
      <c r="P19" s="543">
        <f t="shared" si="9"/>
        <v>3</v>
      </c>
      <c r="Q19" s="543">
        <f t="shared" si="10"/>
        <v>2</v>
      </c>
      <c r="R19" s="543">
        <f t="shared" si="11"/>
        <v>5</v>
      </c>
      <c r="S19" s="543">
        <f t="shared" si="12"/>
        <v>207</v>
      </c>
      <c r="T19" s="543">
        <f t="shared" si="13"/>
        <v>17.939999999999998</v>
      </c>
      <c r="U19" s="543">
        <f t="shared" si="14"/>
        <v>11.96</v>
      </c>
      <c r="V19" s="543">
        <f t="shared" si="15"/>
        <v>29.9</v>
      </c>
    </row>
    <row r="20" spans="1:22">
      <c r="A20" s="122">
        <v>9</v>
      </c>
      <c r="B20" s="406" t="s">
        <v>913</v>
      </c>
      <c r="C20" s="543">
        <v>64</v>
      </c>
      <c r="D20" s="543">
        <f t="shared" si="0"/>
        <v>3.84</v>
      </c>
      <c r="E20" s="543">
        <f t="shared" si="1"/>
        <v>2.56</v>
      </c>
      <c r="F20" s="543">
        <f t="shared" si="2"/>
        <v>6.4</v>
      </c>
      <c r="G20" s="543">
        <v>68</v>
      </c>
      <c r="H20" s="543">
        <f t="shared" si="3"/>
        <v>6.12</v>
      </c>
      <c r="I20" s="543">
        <f t="shared" si="4"/>
        <v>4.08</v>
      </c>
      <c r="J20" s="543">
        <f t="shared" si="5"/>
        <v>10.199999999999999</v>
      </c>
      <c r="K20" s="543">
        <v>25</v>
      </c>
      <c r="L20" s="543">
        <f t="shared" si="6"/>
        <v>3</v>
      </c>
      <c r="M20" s="543">
        <f t="shared" si="7"/>
        <v>2</v>
      </c>
      <c r="N20" s="543">
        <f t="shared" si="8"/>
        <v>5</v>
      </c>
      <c r="O20" s="543">
        <v>4</v>
      </c>
      <c r="P20" s="543">
        <f t="shared" si="9"/>
        <v>0.6</v>
      </c>
      <c r="Q20" s="543">
        <f t="shared" si="10"/>
        <v>0.4</v>
      </c>
      <c r="R20" s="543">
        <f t="shared" si="11"/>
        <v>1</v>
      </c>
      <c r="S20" s="543">
        <f t="shared" si="12"/>
        <v>161</v>
      </c>
      <c r="T20" s="543">
        <f t="shared" si="13"/>
        <v>13.56</v>
      </c>
      <c r="U20" s="543">
        <f t="shared" si="14"/>
        <v>9.0400000000000009</v>
      </c>
      <c r="V20" s="543">
        <f t="shared" si="15"/>
        <v>22.6</v>
      </c>
    </row>
    <row r="21" spans="1:22">
      <c r="A21" s="122">
        <v>10</v>
      </c>
      <c r="B21" s="406" t="s">
        <v>914</v>
      </c>
      <c r="C21" s="543">
        <v>122</v>
      </c>
      <c r="D21" s="543">
        <f t="shared" si="0"/>
        <v>7.32</v>
      </c>
      <c r="E21" s="543">
        <f t="shared" si="1"/>
        <v>4.88</v>
      </c>
      <c r="F21" s="543">
        <f t="shared" si="2"/>
        <v>12.2</v>
      </c>
      <c r="G21" s="543">
        <v>156</v>
      </c>
      <c r="H21" s="543">
        <f t="shared" si="3"/>
        <v>14.04</v>
      </c>
      <c r="I21" s="543">
        <f t="shared" si="4"/>
        <v>9.36</v>
      </c>
      <c r="J21" s="543">
        <f t="shared" si="5"/>
        <v>23.4</v>
      </c>
      <c r="K21" s="543">
        <v>39</v>
      </c>
      <c r="L21" s="543">
        <f t="shared" si="6"/>
        <v>4.68</v>
      </c>
      <c r="M21" s="543">
        <f t="shared" si="7"/>
        <v>3.12</v>
      </c>
      <c r="N21" s="543">
        <f t="shared" si="8"/>
        <v>7.8</v>
      </c>
      <c r="O21" s="543">
        <v>4</v>
      </c>
      <c r="P21" s="543">
        <f t="shared" si="9"/>
        <v>0.6</v>
      </c>
      <c r="Q21" s="543">
        <f t="shared" si="10"/>
        <v>0.4</v>
      </c>
      <c r="R21" s="543">
        <f t="shared" si="11"/>
        <v>1</v>
      </c>
      <c r="S21" s="543">
        <f t="shared" si="12"/>
        <v>321</v>
      </c>
      <c r="T21" s="543">
        <f t="shared" si="13"/>
        <v>26.64</v>
      </c>
      <c r="U21" s="543">
        <f t="shared" si="14"/>
        <v>17.759999999999998</v>
      </c>
      <c r="V21" s="543">
        <f t="shared" si="15"/>
        <v>44.4</v>
      </c>
    </row>
    <row r="22" spans="1:22">
      <c r="A22" s="122">
        <v>11</v>
      </c>
      <c r="B22" s="406" t="s">
        <v>915</v>
      </c>
      <c r="C22" s="543">
        <v>62</v>
      </c>
      <c r="D22" s="543">
        <f t="shared" si="0"/>
        <v>3.72</v>
      </c>
      <c r="E22" s="543">
        <f t="shared" si="1"/>
        <v>2.48</v>
      </c>
      <c r="F22" s="543">
        <f t="shared" si="2"/>
        <v>6.2</v>
      </c>
      <c r="G22" s="543">
        <v>100</v>
      </c>
      <c r="H22" s="543">
        <f t="shared" si="3"/>
        <v>9</v>
      </c>
      <c r="I22" s="543">
        <f t="shared" si="4"/>
        <v>6</v>
      </c>
      <c r="J22" s="543">
        <f t="shared" si="5"/>
        <v>15</v>
      </c>
      <c r="K22" s="543">
        <v>51</v>
      </c>
      <c r="L22" s="543">
        <f t="shared" si="6"/>
        <v>6.12</v>
      </c>
      <c r="M22" s="543">
        <f t="shared" si="7"/>
        <v>4.08</v>
      </c>
      <c r="N22" s="543">
        <f t="shared" si="8"/>
        <v>10.199999999999999</v>
      </c>
      <c r="O22" s="543">
        <v>23</v>
      </c>
      <c r="P22" s="543">
        <f t="shared" si="9"/>
        <v>3.45</v>
      </c>
      <c r="Q22" s="543">
        <f t="shared" si="10"/>
        <v>2.2999999999999998</v>
      </c>
      <c r="R22" s="543">
        <f t="shared" si="11"/>
        <v>5.75</v>
      </c>
      <c r="S22" s="543">
        <f t="shared" si="12"/>
        <v>236</v>
      </c>
      <c r="T22" s="543">
        <f t="shared" si="13"/>
        <v>22.29</v>
      </c>
      <c r="U22" s="543">
        <f t="shared" si="14"/>
        <v>14.86</v>
      </c>
      <c r="V22" s="543">
        <f t="shared" si="15"/>
        <v>37.15</v>
      </c>
    </row>
    <row r="23" spans="1:22">
      <c r="A23" s="122">
        <v>12</v>
      </c>
      <c r="B23" s="406" t="s">
        <v>916</v>
      </c>
      <c r="C23" s="543">
        <v>82</v>
      </c>
      <c r="D23" s="543">
        <f t="shared" si="0"/>
        <v>4.92</v>
      </c>
      <c r="E23" s="543">
        <f t="shared" si="1"/>
        <v>3.28</v>
      </c>
      <c r="F23" s="543">
        <f t="shared" si="2"/>
        <v>8.1999999999999993</v>
      </c>
      <c r="G23" s="543">
        <v>84</v>
      </c>
      <c r="H23" s="543">
        <f t="shared" si="3"/>
        <v>7.56</v>
      </c>
      <c r="I23" s="543">
        <f t="shared" si="4"/>
        <v>5.04</v>
      </c>
      <c r="J23" s="543">
        <f t="shared" si="5"/>
        <v>12.6</v>
      </c>
      <c r="K23" s="543">
        <v>31</v>
      </c>
      <c r="L23" s="543">
        <f t="shared" si="6"/>
        <v>3.72</v>
      </c>
      <c r="M23" s="543">
        <f t="shared" si="7"/>
        <v>2.48</v>
      </c>
      <c r="N23" s="543">
        <f t="shared" si="8"/>
        <v>6.2</v>
      </c>
      <c r="O23" s="543">
        <v>5</v>
      </c>
      <c r="P23" s="543">
        <f t="shared" si="9"/>
        <v>0.75</v>
      </c>
      <c r="Q23" s="543">
        <f t="shared" si="10"/>
        <v>0.5</v>
      </c>
      <c r="R23" s="543">
        <f t="shared" si="11"/>
        <v>1.25</v>
      </c>
      <c r="S23" s="543">
        <f t="shared" si="12"/>
        <v>202</v>
      </c>
      <c r="T23" s="543">
        <f t="shared" si="13"/>
        <v>16.95</v>
      </c>
      <c r="U23" s="543">
        <f t="shared" si="14"/>
        <v>11.3</v>
      </c>
      <c r="V23" s="543">
        <f t="shared" si="15"/>
        <v>28.25</v>
      </c>
    </row>
    <row r="24" spans="1:22">
      <c r="A24" s="122">
        <v>13</v>
      </c>
      <c r="B24" s="406" t="s">
        <v>917</v>
      </c>
      <c r="C24" s="543">
        <v>49</v>
      </c>
      <c r="D24" s="543">
        <f t="shared" si="0"/>
        <v>2.94</v>
      </c>
      <c r="E24" s="543">
        <f t="shared" si="1"/>
        <v>1.96</v>
      </c>
      <c r="F24" s="543">
        <f t="shared" si="2"/>
        <v>4.9000000000000004</v>
      </c>
      <c r="G24" s="543">
        <v>79</v>
      </c>
      <c r="H24" s="543">
        <f t="shared" si="3"/>
        <v>7.11</v>
      </c>
      <c r="I24" s="543">
        <f t="shared" si="4"/>
        <v>4.74</v>
      </c>
      <c r="J24" s="543">
        <f t="shared" si="5"/>
        <v>11.850000000000001</v>
      </c>
      <c r="K24" s="543">
        <v>45</v>
      </c>
      <c r="L24" s="543">
        <f t="shared" si="6"/>
        <v>5.4</v>
      </c>
      <c r="M24" s="543">
        <f t="shared" si="7"/>
        <v>3.6</v>
      </c>
      <c r="N24" s="543">
        <f t="shared" si="8"/>
        <v>9</v>
      </c>
      <c r="O24" s="543">
        <v>27</v>
      </c>
      <c r="P24" s="543">
        <f t="shared" si="9"/>
        <v>4.05</v>
      </c>
      <c r="Q24" s="543">
        <f t="shared" si="10"/>
        <v>2.7</v>
      </c>
      <c r="R24" s="543">
        <f t="shared" si="11"/>
        <v>6.75</v>
      </c>
      <c r="S24" s="543">
        <f t="shared" si="12"/>
        <v>200</v>
      </c>
      <c r="T24" s="543">
        <f t="shared" si="13"/>
        <v>19.5</v>
      </c>
      <c r="U24" s="543">
        <f t="shared" si="14"/>
        <v>13</v>
      </c>
      <c r="V24" s="543">
        <f t="shared" si="15"/>
        <v>32.5</v>
      </c>
    </row>
    <row r="25" spans="1:22">
      <c r="A25" s="122">
        <v>14</v>
      </c>
      <c r="B25" s="406" t="s">
        <v>918</v>
      </c>
      <c r="C25" s="543">
        <v>90</v>
      </c>
      <c r="D25" s="543">
        <f t="shared" si="0"/>
        <v>5.4</v>
      </c>
      <c r="E25" s="543">
        <f t="shared" si="1"/>
        <v>3.6</v>
      </c>
      <c r="F25" s="543">
        <f t="shared" si="2"/>
        <v>9</v>
      </c>
      <c r="G25" s="543">
        <v>88</v>
      </c>
      <c r="H25" s="543">
        <f t="shared" si="3"/>
        <v>7.92</v>
      </c>
      <c r="I25" s="543">
        <f t="shared" si="4"/>
        <v>5.28</v>
      </c>
      <c r="J25" s="543">
        <f t="shared" si="5"/>
        <v>13.2</v>
      </c>
      <c r="K25" s="543">
        <v>39</v>
      </c>
      <c r="L25" s="543">
        <f t="shared" si="6"/>
        <v>4.68</v>
      </c>
      <c r="M25" s="543">
        <f t="shared" si="7"/>
        <v>3.12</v>
      </c>
      <c r="N25" s="543">
        <f t="shared" si="8"/>
        <v>7.8</v>
      </c>
      <c r="O25" s="543">
        <v>12</v>
      </c>
      <c r="P25" s="543">
        <f t="shared" si="9"/>
        <v>1.8</v>
      </c>
      <c r="Q25" s="543">
        <f t="shared" si="10"/>
        <v>1.2</v>
      </c>
      <c r="R25" s="543">
        <f t="shared" si="11"/>
        <v>3</v>
      </c>
      <c r="S25" s="543">
        <f t="shared" si="12"/>
        <v>229</v>
      </c>
      <c r="T25" s="543">
        <f t="shared" si="13"/>
        <v>19.8</v>
      </c>
      <c r="U25" s="543">
        <f t="shared" si="14"/>
        <v>13.2</v>
      </c>
      <c r="V25" s="543">
        <f t="shared" si="15"/>
        <v>33</v>
      </c>
    </row>
    <row r="26" spans="1:22">
      <c r="A26" s="122">
        <v>15</v>
      </c>
      <c r="B26" s="406" t="s">
        <v>919</v>
      </c>
      <c r="C26" s="543">
        <v>137</v>
      </c>
      <c r="D26" s="543">
        <f t="shared" si="0"/>
        <v>8.2200000000000006</v>
      </c>
      <c r="E26" s="543">
        <f t="shared" si="1"/>
        <v>5.48</v>
      </c>
      <c r="F26" s="543">
        <f t="shared" si="2"/>
        <v>13.700000000000001</v>
      </c>
      <c r="G26" s="543">
        <v>95</v>
      </c>
      <c r="H26" s="543">
        <f t="shared" si="3"/>
        <v>8.5500000000000007</v>
      </c>
      <c r="I26" s="543">
        <f t="shared" si="4"/>
        <v>5.7</v>
      </c>
      <c r="J26" s="543">
        <f t="shared" si="5"/>
        <v>14.25</v>
      </c>
      <c r="K26" s="543">
        <v>36</v>
      </c>
      <c r="L26" s="543">
        <f t="shared" si="6"/>
        <v>4.32</v>
      </c>
      <c r="M26" s="543">
        <f t="shared" si="7"/>
        <v>2.88</v>
      </c>
      <c r="N26" s="543">
        <f t="shared" si="8"/>
        <v>7.2</v>
      </c>
      <c r="O26" s="543">
        <v>5</v>
      </c>
      <c r="P26" s="543">
        <f t="shared" si="9"/>
        <v>0.75</v>
      </c>
      <c r="Q26" s="543">
        <f t="shared" si="10"/>
        <v>0.5</v>
      </c>
      <c r="R26" s="543">
        <f t="shared" si="11"/>
        <v>1.25</v>
      </c>
      <c r="S26" s="543">
        <f t="shared" si="12"/>
        <v>273</v>
      </c>
      <c r="T26" s="543">
        <f t="shared" si="13"/>
        <v>21.840000000000003</v>
      </c>
      <c r="U26" s="543">
        <f t="shared" si="14"/>
        <v>14.559999999999999</v>
      </c>
      <c r="V26" s="543">
        <f t="shared" si="15"/>
        <v>36.400000000000006</v>
      </c>
    </row>
    <row r="27" spans="1:22">
      <c r="A27" s="122">
        <v>16</v>
      </c>
      <c r="B27" s="406" t="s">
        <v>920</v>
      </c>
      <c r="C27" s="543">
        <v>44</v>
      </c>
      <c r="D27" s="543">
        <f t="shared" si="0"/>
        <v>2.64</v>
      </c>
      <c r="E27" s="543">
        <f t="shared" si="1"/>
        <v>1.76</v>
      </c>
      <c r="F27" s="543">
        <f t="shared" si="2"/>
        <v>4.4000000000000004</v>
      </c>
      <c r="G27" s="543">
        <v>63</v>
      </c>
      <c r="H27" s="543">
        <f t="shared" si="3"/>
        <v>5.67</v>
      </c>
      <c r="I27" s="543">
        <f t="shared" si="4"/>
        <v>3.78</v>
      </c>
      <c r="J27" s="543">
        <f t="shared" si="5"/>
        <v>9.4499999999999993</v>
      </c>
      <c r="K27" s="543">
        <v>33</v>
      </c>
      <c r="L27" s="543">
        <f t="shared" si="6"/>
        <v>3.96</v>
      </c>
      <c r="M27" s="543">
        <f t="shared" si="7"/>
        <v>2.64</v>
      </c>
      <c r="N27" s="543">
        <f t="shared" si="8"/>
        <v>6.6</v>
      </c>
      <c r="O27" s="543">
        <v>12</v>
      </c>
      <c r="P27" s="543">
        <f t="shared" si="9"/>
        <v>1.8</v>
      </c>
      <c r="Q27" s="543">
        <f t="shared" si="10"/>
        <v>1.2</v>
      </c>
      <c r="R27" s="543">
        <f t="shared" si="11"/>
        <v>3</v>
      </c>
      <c r="S27" s="543">
        <f t="shared" si="12"/>
        <v>152</v>
      </c>
      <c r="T27" s="543">
        <f t="shared" si="13"/>
        <v>14.07</v>
      </c>
      <c r="U27" s="543">
        <f t="shared" si="14"/>
        <v>9.379999999999999</v>
      </c>
      <c r="V27" s="543">
        <f t="shared" si="15"/>
        <v>23.45</v>
      </c>
    </row>
    <row r="28" spans="1:22">
      <c r="A28" s="122">
        <v>17</v>
      </c>
      <c r="B28" s="406" t="s">
        <v>921</v>
      </c>
      <c r="C28" s="543">
        <v>213</v>
      </c>
      <c r="D28" s="543">
        <f t="shared" si="0"/>
        <v>12.78</v>
      </c>
      <c r="E28" s="543">
        <f t="shared" si="1"/>
        <v>8.52</v>
      </c>
      <c r="F28" s="543">
        <f t="shared" si="2"/>
        <v>21.299999999999997</v>
      </c>
      <c r="G28" s="543">
        <v>203</v>
      </c>
      <c r="H28" s="543">
        <f t="shared" si="3"/>
        <v>18.27</v>
      </c>
      <c r="I28" s="543">
        <f t="shared" si="4"/>
        <v>12.18</v>
      </c>
      <c r="J28" s="543">
        <f t="shared" si="5"/>
        <v>30.45</v>
      </c>
      <c r="K28" s="543">
        <v>58</v>
      </c>
      <c r="L28" s="543">
        <f t="shared" si="6"/>
        <v>6.96</v>
      </c>
      <c r="M28" s="543">
        <f t="shared" si="7"/>
        <v>4.6399999999999997</v>
      </c>
      <c r="N28" s="543">
        <f t="shared" si="8"/>
        <v>11.6</v>
      </c>
      <c r="O28" s="543">
        <v>17</v>
      </c>
      <c r="P28" s="543">
        <f t="shared" si="9"/>
        <v>2.5499999999999998</v>
      </c>
      <c r="Q28" s="543">
        <f t="shared" si="10"/>
        <v>1.7</v>
      </c>
      <c r="R28" s="543">
        <f t="shared" si="11"/>
        <v>4.25</v>
      </c>
      <c r="S28" s="543">
        <f t="shared" si="12"/>
        <v>491</v>
      </c>
      <c r="T28" s="543">
        <f t="shared" si="13"/>
        <v>40.559999999999995</v>
      </c>
      <c r="U28" s="543">
        <f t="shared" si="14"/>
        <v>27.04</v>
      </c>
      <c r="V28" s="543">
        <f t="shared" si="15"/>
        <v>67.599999999999994</v>
      </c>
    </row>
    <row r="29" spans="1:22">
      <c r="A29" s="122">
        <v>18</v>
      </c>
      <c r="B29" s="406" t="s">
        <v>922</v>
      </c>
      <c r="C29" s="543">
        <v>129</v>
      </c>
      <c r="D29" s="543">
        <f t="shared" si="0"/>
        <v>7.74</v>
      </c>
      <c r="E29" s="543">
        <f t="shared" si="1"/>
        <v>5.16</v>
      </c>
      <c r="F29" s="543">
        <f t="shared" si="2"/>
        <v>12.9</v>
      </c>
      <c r="G29" s="543">
        <v>80</v>
      </c>
      <c r="H29" s="543">
        <f t="shared" si="3"/>
        <v>7.2</v>
      </c>
      <c r="I29" s="543">
        <f t="shared" si="4"/>
        <v>4.8</v>
      </c>
      <c r="J29" s="543">
        <f t="shared" si="5"/>
        <v>12</v>
      </c>
      <c r="K29" s="543">
        <v>33</v>
      </c>
      <c r="L29" s="543">
        <f t="shared" si="6"/>
        <v>3.96</v>
      </c>
      <c r="M29" s="543">
        <f t="shared" si="7"/>
        <v>2.64</v>
      </c>
      <c r="N29" s="543">
        <f t="shared" si="8"/>
        <v>6.6</v>
      </c>
      <c r="O29" s="543">
        <v>8</v>
      </c>
      <c r="P29" s="543">
        <f t="shared" si="9"/>
        <v>1.2</v>
      </c>
      <c r="Q29" s="543">
        <f t="shared" si="10"/>
        <v>0.8</v>
      </c>
      <c r="R29" s="543">
        <f t="shared" si="11"/>
        <v>2</v>
      </c>
      <c r="S29" s="543">
        <f t="shared" si="12"/>
        <v>250</v>
      </c>
      <c r="T29" s="543">
        <f t="shared" si="13"/>
        <v>20.100000000000001</v>
      </c>
      <c r="U29" s="543">
        <f t="shared" si="14"/>
        <v>13.400000000000002</v>
      </c>
      <c r="V29" s="543">
        <f t="shared" si="15"/>
        <v>33.5</v>
      </c>
    </row>
    <row r="30" spans="1:22">
      <c r="A30" s="122">
        <v>19</v>
      </c>
      <c r="B30" s="406" t="s">
        <v>923</v>
      </c>
      <c r="C30" s="543">
        <v>88</v>
      </c>
      <c r="D30" s="543">
        <f t="shared" si="0"/>
        <v>5.28</v>
      </c>
      <c r="E30" s="543">
        <f t="shared" si="1"/>
        <v>3.52</v>
      </c>
      <c r="F30" s="543">
        <f t="shared" si="2"/>
        <v>8.8000000000000007</v>
      </c>
      <c r="G30" s="543">
        <v>98</v>
      </c>
      <c r="H30" s="543">
        <f t="shared" si="3"/>
        <v>8.82</v>
      </c>
      <c r="I30" s="543">
        <f t="shared" si="4"/>
        <v>5.88</v>
      </c>
      <c r="J30" s="543">
        <f t="shared" si="5"/>
        <v>14.7</v>
      </c>
      <c r="K30" s="543">
        <v>53</v>
      </c>
      <c r="L30" s="543">
        <f t="shared" si="6"/>
        <v>6.36</v>
      </c>
      <c r="M30" s="543">
        <f t="shared" si="7"/>
        <v>4.24</v>
      </c>
      <c r="N30" s="543">
        <f t="shared" si="8"/>
        <v>10.600000000000001</v>
      </c>
      <c r="O30" s="543">
        <v>23</v>
      </c>
      <c r="P30" s="543">
        <f t="shared" si="9"/>
        <v>3.45</v>
      </c>
      <c r="Q30" s="543">
        <f t="shared" si="10"/>
        <v>2.2999999999999998</v>
      </c>
      <c r="R30" s="543">
        <f t="shared" si="11"/>
        <v>5.75</v>
      </c>
      <c r="S30" s="543">
        <f t="shared" si="12"/>
        <v>262</v>
      </c>
      <c r="T30" s="543">
        <f t="shared" si="13"/>
        <v>23.91</v>
      </c>
      <c r="U30" s="543">
        <f t="shared" si="14"/>
        <v>15.940000000000001</v>
      </c>
      <c r="V30" s="543">
        <f t="shared" si="15"/>
        <v>39.85</v>
      </c>
    </row>
    <row r="31" spans="1:22">
      <c r="A31" s="122">
        <v>20</v>
      </c>
      <c r="B31" s="406" t="s">
        <v>924</v>
      </c>
      <c r="C31" s="543">
        <v>77</v>
      </c>
      <c r="D31" s="543">
        <f t="shared" si="0"/>
        <v>4.62</v>
      </c>
      <c r="E31" s="543">
        <f t="shared" si="1"/>
        <v>3.08</v>
      </c>
      <c r="F31" s="543">
        <f t="shared" si="2"/>
        <v>7.7</v>
      </c>
      <c r="G31" s="543">
        <v>81</v>
      </c>
      <c r="H31" s="543">
        <f t="shared" si="3"/>
        <v>7.29</v>
      </c>
      <c r="I31" s="543">
        <f t="shared" si="4"/>
        <v>4.8600000000000003</v>
      </c>
      <c r="J31" s="543">
        <f t="shared" si="5"/>
        <v>12.15</v>
      </c>
      <c r="K31" s="543">
        <v>28</v>
      </c>
      <c r="L31" s="543">
        <f t="shared" si="6"/>
        <v>3.36</v>
      </c>
      <c r="M31" s="543">
        <f t="shared" si="7"/>
        <v>2.2400000000000002</v>
      </c>
      <c r="N31" s="543">
        <f t="shared" si="8"/>
        <v>5.6</v>
      </c>
      <c r="O31" s="543">
        <v>7</v>
      </c>
      <c r="P31" s="543">
        <f t="shared" si="9"/>
        <v>1.05</v>
      </c>
      <c r="Q31" s="543">
        <f t="shared" si="10"/>
        <v>0.7</v>
      </c>
      <c r="R31" s="543">
        <f t="shared" si="11"/>
        <v>1.75</v>
      </c>
      <c r="S31" s="543">
        <f t="shared" si="12"/>
        <v>193</v>
      </c>
      <c r="T31" s="543">
        <f t="shared" si="13"/>
        <v>16.32</v>
      </c>
      <c r="U31" s="543">
        <f t="shared" si="14"/>
        <v>10.879999999999999</v>
      </c>
      <c r="V31" s="543">
        <f t="shared" si="15"/>
        <v>27.2</v>
      </c>
    </row>
    <row r="32" spans="1:22">
      <c r="A32" s="122">
        <v>21</v>
      </c>
      <c r="B32" s="406" t="s">
        <v>925</v>
      </c>
      <c r="C32" s="543">
        <v>109</v>
      </c>
      <c r="D32" s="543">
        <f t="shared" si="0"/>
        <v>6.54</v>
      </c>
      <c r="E32" s="543">
        <f t="shared" si="1"/>
        <v>4.3600000000000003</v>
      </c>
      <c r="F32" s="543">
        <f t="shared" si="2"/>
        <v>10.9</v>
      </c>
      <c r="G32" s="543">
        <v>92</v>
      </c>
      <c r="H32" s="543">
        <f t="shared" si="3"/>
        <v>8.2799999999999994</v>
      </c>
      <c r="I32" s="543">
        <f t="shared" si="4"/>
        <v>5.52</v>
      </c>
      <c r="J32" s="543">
        <f t="shared" si="5"/>
        <v>13.799999999999999</v>
      </c>
      <c r="K32" s="543">
        <v>16</v>
      </c>
      <c r="L32" s="543">
        <f t="shared" si="6"/>
        <v>1.92</v>
      </c>
      <c r="M32" s="543">
        <f t="shared" si="7"/>
        <v>1.28</v>
      </c>
      <c r="N32" s="543">
        <f t="shared" si="8"/>
        <v>3.2</v>
      </c>
      <c r="O32" s="543">
        <v>3</v>
      </c>
      <c r="P32" s="543">
        <f t="shared" si="9"/>
        <v>0.45</v>
      </c>
      <c r="Q32" s="543">
        <f t="shared" si="10"/>
        <v>0.3</v>
      </c>
      <c r="R32" s="543">
        <f t="shared" si="11"/>
        <v>0.75</v>
      </c>
      <c r="S32" s="543">
        <f t="shared" si="12"/>
        <v>220</v>
      </c>
      <c r="T32" s="543">
        <f t="shared" si="13"/>
        <v>17.190000000000001</v>
      </c>
      <c r="U32" s="543">
        <f t="shared" si="14"/>
        <v>11.459999999999999</v>
      </c>
      <c r="V32" s="543">
        <f t="shared" si="15"/>
        <v>28.65</v>
      </c>
    </row>
    <row r="33" spans="1:48">
      <c r="A33" s="122">
        <v>22</v>
      </c>
      <c r="B33" s="406" t="s">
        <v>926</v>
      </c>
      <c r="C33" s="543">
        <v>176</v>
      </c>
      <c r="D33" s="543">
        <f t="shared" si="0"/>
        <v>10.56</v>
      </c>
      <c r="E33" s="543">
        <f t="shared" si="1"/>
        <v>7.04</v>
      </c>
      <c r="F33" s="543">
        <f t="shared" si="2"/>
        <v>17.600000000000001</v>
      </c>
      <c r="G33" s="543">
        <v>128</v>
      </c>
      <c r="H33" s="543">
        <f t="shared" si="3"/>
        <v>11.52</v>
      </c>
      <c r="I33" s="543">
        <f t="shared" si="4"/>
        <v>7.68</v>
      </c>
      <c r="J33" s="543">
        <f t="shared" si="5"/>
        <v>19.2</v>
      </c>
      <c r="K33" s="543">
        <v>51</v>
      </c>
      <c r="L33" s="543">
        <f t="shared" si="6"/>
        <v>6.12</v>
      </c>
      <c r="M33" s="543">
        <f t="shared" si="7"/>
        <v>4.08</v>
      </c>
      <c r="N33" s="543">
        <f t="shared" si="8"/>
        <v>10.199999999999999</v>
      </c>
      <c r="O33" s="543">
        <v>17</v>
      </c>
      <c r="P33" s="543">
        <f t="shared" si="9"/>
        <v>2.5499999999999998</v>
      </c>
      <c r="Q33" s="543">
        <f t="shared" si="10"/>
        <v>1.7</v>
      </c>
      <c r="R33" s="543">
        <f t="shared" si="11"/>
        <v>4.25</v>
      </c>
      <c r="S33" s="543">
        <f t="shared" si="12"/>
        <v>372</v>
      </c>
      <c r="T33" s="543">
        <f t="shared" si="13"/>
        <v>30.75</v>
      </c>
      <c r="U33" s="543">
        <f t="shared" si="14"/>
        <v>20.499999999999996</v>
      </c>
      <c r="V33" s="543">
        <f t="shared" si="15"/>
        <v>51.25</v>
      </c>
    </row>
    <row r="34" spans="1:48">
      <c r="A34" s="122">
        <v>23</v>
      </c>
      <c r="B34" s="406" t="s">
        <v>927</v>
      </c>
      <c r="C34" s="543">
        <v>116</v>
      </c>
      <c r="D34" s="543">
        <f t="shared" si="0"/>
        <v>6.96</v>
      </c>
      <c r="E34" s="543">
        <f t="shared" si="1"/>
        <v>4.6399999999999997</v>
      </c>
      <c r="F34" s="543">
        <f t="shared" si="2"/>
        <v>11.6</v>
      </c>
      <c r="G34" s="543">
        <v>110</v>
      </c>
      <c r="H34" s="543">
        <f t="shared" si="3"/>
        <v>9.9</v>
      </c>
      <c r="I34" s="543">
        <f t="shared" si="4"/>
        <v>6.6</v>
      </c>
      <c r="J34" s="543">
        <f t="shared" si="5"/>
        <v>16.5</v>
      </c>
      <c r="K34" s="543">
        <v>45</v>
      </c>
      <c r="L34" s="543">
        <f t="shared" si="6"/>
        <v>5.4</v>
      </c>
      <c r="M34" s="543">
        <f t="shared" si="7"/>
        <v>3.6</v>
      </c>
      <c r="N34" s="543">
        <f t="shared" si="8"/>
        <v>9</v>
      </c>
      <c r="O34" s="543">
        <v>12</v>
      </c>
      <c r="P34" s="543">
        <f t="shared" si="9"/>
        <v>1.8</v>
      </c>
      <c r="Q34" s="543">
        <f t="shared" si="10"/>
        <v>1.2</v>
      </c>
      <c r="R34" s="543">
        <f t="shared" si="11"/>
        <v>3</v>
      </c>
      <c r="S34" s="543">
        <f t="shared" si="12"/>
        <v>283</v>
      </c>
      <c r="T34" s="543">
        <f t="shared" si="13"/>
        <v>24.06</v>
      </c>
      <c r="U34" s="543">
        <f t="shared" si="14"/>
        <v>16.04</v>
      </c>
      <c r="V34" s="543">
        <f t="shared" si="15"/>
        <v>40.099999999999994</v>
      </c>
    </row>
    <row r="35" spans="1:48">
      <c r="A35" s="122">
        <v>24</v>
      </c>
      <c r="B35" s="406" t="s">
        <v>928</v>
      </c>
      <c r="C35" s="543">
        <v>38</v>
      </c>
      <c r="D35" s="543">
        <f t="shared" si="0"/>
        <v>2.2799999999999998</v>
      </c>
      <c r="E35" s="543">
        <f t="shared" si="1"/>
        <v>1.52</v>
      </c>
      <c r="F35" s="543">
        <f t="shared" si="2"/>
        <v>3.8</v>
      </c>
      <c r="G35" s="543">
        <v>78</v>
      </c>
      <c r="H35" s="543">
        <f t="shared" si="3"/>
        <v>7.02</v>
      </c>
      <c r="I35" s="543">
        <f t="shared" si="4"/>
        <v>4.68</v>
      </c>
      <c r="J35" s="543">
        <f t="shared" si="5"/>
        <v>11.7</v>
      </c>
      <c r="K35" s="543">
        <v>42</v>
      </c>
      <c r="L35" s="543">
        <f t="shared" si="6"/>
        <v>5.04</v>
      </c>
      <c r="M35" s="543">
        <f t="shared" si="7"/>
        <v>3.36</v>
      </c>
      <c r="N35" s="543">
        <f t="shared" si="8"/>
        <v>8.4</v>
      </c>
      <c r="O35" s="543">
        <v>9</v>
      </c>
      <c r="P35" s="543">
        <f t="shared" si="9"/>
        <v>1.35</v>
      </c>
      <c r="Q35" s="543">
        <f t="shared" si="10"/>
        <v>0.9</v>
      </c>
      <c r="R35" s="543">
        <f t="shared" si="11"/>
        <v>2.25</v>
      </c>
      <c r="S35" s="543">
        <f t="shared" si="12"/>
        <v>167</v>
      </c>
      <c r="T35" s="543">
        <f t="shared" si="13"/>
        <v>15.69</v>
      </c>
      <c r="U35" s="543">
        <f t="shared" si="14"/>
        <v>10.459999999999999</v>
      </c>
      <c r="V35" s="543">
        <f t="shared" si="15"/>
        <v>26.15</v>
      </c>
    </row>
    <row r="36" spans="1:48">
      <c r="A36" s="122">
        <v>25</v>
      </c>
      <c r="B36" s="406" t="s">
        <v>929</v>
      </c>
      <c r="C36" s="543">
        <v>143</v>
      </c>
      <c r="D36" s="543">
        <f t="shared" si="0"/>
        <v>8.58</v>
      </c>
      <c r="E36" s="543">
        <f t="shared" si="1"/>
        <v>5.72</v>
      </c>
      <c r="F36" s="543">
        <f t="shared" si="2"/>
        <v>14.3</v>
      </c>
      <c r="G36" s="543">
        <v>128</v>
      </c>
      <c r="H36" s="543">
        <f t="shared" si="3"/>
        <v>11.52</v>
      </c>
      <c r="I36" s="543">
        <f t="shared" si="4"/>
        <v>7.68</v>
      </c>
      <c r="J36" s="543">
        <f t="shared" si="5"/>
        <v>19.2</v>
      </c>
      <c r="K36" s="543">
        <v>56</v>
      </c>
      <c r="L36" s="543">
        <f t="shared" si="6"/>
        <v>6.72</v>
      </c>
      <c r="M36" s="543">
        <f t="shared" si="7"/>
        <v>4.4800000000000004</v>
      </c>
      <c r="N36" s="543">
        <f t="shared" si="8"/>
        <v>11.2</v>
      </c>
      <c r="O36" s="543">
        <v>10</v>
      </c>
      <c r="P36" s="543">
        <f t="shared" si="9"/>
        <v>1.5</v>
      </c>
      <c r="Q36" s="543">
        <f t="shared" si="10"/>
        <v>1</v>
      </c>
      <c r="R36" s="543">
        <f t="shared" si="11"/>
        <v>2.5</v>
      </c>
      <c r="S36" s="543">
        <f t="shared" si="12"/>
        <v>337</v>
      </c>
      <c r="T36" s="543">
        <f t="shared" si="13"/>
        <v>28.32</v>
      </c>
      <c r="U36" s="543">
        <f t="shared" si="14"/>
        <v>18.88</v>
      </c>
      <c r="V36" s="543">
        <f t="shared" si="15"/>
        <v>47.2</v>
      </c>
    </row>
    <row r="37" spans="1:48">
      <c r="A37" s="122">
        <v>26</v>
      </c>
      <c r="B37" s="406" t="s">
        <v>930</v>
      </c>
      <c r="C37" s="543">
        <v>61</v>
      </c>
      <c r="D37" s="543">
        <f t="shared" si="0"/>
        <v>3.66</v>
      </c>
      <c r="E37" s="543">
        <f t="shared" si="1"/>
        <v>2.44</v>
      </c>
      <c r="F37" s="543">
        <f t="shared" si="2"/>
        <v>6.1</v>
      </c>
      <c r="G37" s="543">
        <v>105</v>
      </c>
      <c r="H37" s="543">
        <f t="shared" si="3"/>
        <v>9.4499999999999993</v>
      </c>
      <c r="I37" s="543">
        <f t="shared" si="4"/>
        <v>6.3</v>
      </c>
      <c r="J37" s="543">
        <f t="shared" si="5"/>
        <v>15.75</v>
      </c>
      <c r="K37" s="543">
        <v>41</v>
      </c>
      <c r="L37" s="543">
        <f t="shared" si="6"/>
        <v>4.92</v>
      </c>
      <c r="M37" s="543">
        <f t="shared" si="7"/>
        <v>3.28</v>
      </c>
      <c r="N37" s="543">
        <f t="shared" si="8"/>
        <v>8.1999999999999993</v>
      </c>
      <c r="O37" s="543">
        <v>9</v>
      </c>
      <c r="P37" s="543">
        <f t="shared" si="9"/>
        <v>1.35</v>
      </c>
      <c r="Q37" s="543">
        <f t="shared" si="10"/>
        <v>0.9</v>
      </c>
      <c r="R37" s="543">
        <f t="shared" si="11"/>
        <v>2.25</v>
      </c>
      <c r="S37" s="543">
        <f t="shared" si="12"/>
        <v>216</v>
      </c>
      <c r="T37" s="543">
        <f t="shared" si="13"/>
        <v>19.380000000000003</v>
      </c>
      <c r="U37" s="543">
        <f t="shared" si="14"/>
        <v>12.92</v>
      </c>
      <c r="V37" s="543">
        <f t="shared" si="15"/>
        <v>32.300000000000004</v>
      </c>
    </row>
    <row r="38" spans="1:48">
      <c r="A38" s="122">
        <v>27</v>
      </c>
      <c r="B38" s="406" t="s">
        <v>931</v>
      </c>
      <c r="C38" s="543">
        <v>77</v>
      </c>
      <c r="D38" s="543">
        <f t="shared" si="0"/>
        <v>4.62</v>
      </c>
      <c r="E38" s="543">
        <f t="shared" si="1"/>
        <v>3.08</v>
      </c>
      <c r="F38" s="543">
        <f t="shared" si="2"/>
        <v>7.7</v>
      </c>
      <c r="G38" s="543">
        <v>88</v>
      </c>
      <c r="H38" s="543">
        <f t="shared" si="3"/>
        <v>7.92</v>
      </c>
      <c r="I38" s="543">
        <f t="shared" si="4"/>
        <v>5.28</v>
      </c>
      <c r="J38" s="543">
        <f t="shared" si="5"/>
        <v>13.2</v>
      </c>
      <c r="K38" s="543">
        <v>31</v>
      </c>
      <c r="L38" s="543">
        <f t="shared" si="6"/>
        <v>3.72</v>
      </c>
      <c r="M38" s="543">
        <f t="shared" si="7"/>
        <v>2.48</v>
      </c>
      <c r="N38" s="543">
        <f t="shared" si="8"/>
        <v>6.2</v>
      </c>
      <c r="O38" s="543">
        <v>11</v>
      </c>
      <c r="P38" s="543">
        <f t="shared" si="9"/>
        <v>1.65</v>
      </c>
      <c r="Q38" s="543">
        <f t="shared" si="10"/>
        <v>1.1000000000000001</v>
      </c>
      <c r="R38" s="543">
        <f t="shared" si="11"/>
        <v>2.75</v>
      </c>
      <c r="S38" s="543">
        <f t="shared" si="12"/>
        <v>207</v>
      </c>
      <c r="T38" s="543">
        <f t="shared" si="13"/>
        <v>17.909999999999997</v>
      </c>
      <c r="U38" s="543">
        <f t="shared" si="14"/>
        <v>11.94</v>
      </c>
      <c r="V38" s="543">
        <f t="shared" si="15"/>
        <v>29.849999999999994</v>
      </c>
    </row>
    <row r="39" spans="1:48">
      <c r="A39" s="122">
        <v>28</v>
      </c>
      <c r="B39" s="406" t="s">
        <v>932</v>
      </c>
      <c r="C39" s="543">
        <v>121</v>
      </c>
      <c r="D39" s="543">
        <f t="shared" si="0"/>
        <v>7.26</v>
      </c>
      <c r="E39" s="543">
        <f t="shared" si="1"/>
        <v>4.84</v>
      </c>
      <c r="F39" s="543">
        <f t="shared" si="2"/>
        <v>12.1</v>
      </c>
      <c r="G39" s="543">
        <v>135</v>
      </c>
      <c r="H39" s="543">
        <f t="shared" si="3"/>
        <v>12.15</v>
      </c>
      <c r="I39" s="543">
        <f t="shared" si="4"/>
        <v>8.1</v>
      </c>
      <c r="J39" s="543">
        <f t="shared" si="5"/>
        <v>20.25</v>
      </c>
      <c r="K39" s="543">
        <v>54</v>
      </c>
      <c r="L39" s="543">
        <f t="shared" si="6"/>
        <v>6.48</v>
      </c>
      <c r="M39" s="543">
        <f t="shared" si="7"/>
        <v>4.32</v>
      </c>
      <c r="N39" s="543">
        <f t="shared" si="8"/>
        <v>10.8</v>
      </c>
      <c r="O39" s="543">
        <v>5</v>
      </c>
      <c r="P39" s="543">
        <f t="shared" si="9"/>
        <v>0.75</v>
      </c>
      <c r="Q39" s="543">
        <f t="shared" si="10"/>
        <v>0.5</v>
      </c>
      <c r="R39" s="543">
        <f t="shared" si="11"/>
        <v>1.25</v>
      </c>
      <c r="S39" s="543">
        <f t="shared" si="12"/>
        <v>315</v>
      </c>
      <c r="T39" s="543">
        <f t="shared" si="13"/>
        <v>26.64</v>
      </c>
      <c r="U39" s="543">
        <f t="shared" si="14"/>
        <v>17.759999999999998</v>
      </c>
      <c r="V39" s="543">
        <f t="shared" si="15"/>
        <v>44.4</v>
      </c>
    </row>
    <row r="40" spans="1:48">
      <c r="A40" s="122">
        <v>29</v>
      </c>
      <c r="B40" s="406" t="s">
        <v>933</v>
      </c>
      <c r="C40" s="543">
        <v>54</v>
      </c>
      <c r="D40" s="543">
        <f t="shared" si="0"/>
        <v>3.24</v>
      </c>
      <c r="E40" s="543">
        <f t="shared" si="1"/>
        <v>2.16</v>
      </c>
      <c r="F40" s="543">
        <f t="shared" si="2"/>
        <v>5.4</v>
      </c>
      <c r="G40" s="543">
        <v>70</v>
      </c>
      <c r="H40" s="543">
        <f t="shared" si="3"/>
        <v>6.3</v>
      </c>
      <c r="I40" s="543">
        <f t="shared" si="4"/>
        <v>4.2</v>
      </c>
      <c r="J40" s="543">
        <f t="shared" si="5"/>
        <v>10.5</v>
      </c>
      <c r="K40" s="543">
        <v>29</v>
      </c>
      <c r="L40" s="543">
        <f t="shared" si="6"/>
        <v>3.48</v>
      </c>
      <c r="M40" s="543">
        <f t="shared" si="7"/>
        <v>2.3199999999999998</v>
      </c>
      <c r="N40" s="543">
        <f t="shared" si="8"/>
        <v>5.8</v>
      </c>
      <c r="O40" s="543">
        <v>6</v>
      </c>
      <c r="P40" s="543">
        <f t="shared" si="9"/>
        <v>0.9</v>
      </c>
      <c r="Q40" s="543">
        <f t="shared" si="10"/>
        <v>0.6</v>
      </c>
      <c r="R40" s="543">
        <f t="shared" si="11"/>
        <v>1.5</v>
      </c>
      <c r="S40" s="543">
        <f t="shared" si="12"/>
        <v>159</v>
      </c>
      <c r="T40" s="543">
        <f t="shared" si="13"/>
        <v>13.92</v>
      </c>
      <c r="U40" s="543">
        <f t="shared" si="14"/>
        <v>9.2799999999999994</v>
      </c>
      <c r="V40" s="543">
        <f t="shared" si="15"/>
        <v>23.2</v>
      </c>
    </row>
    <row r="41" spans="1:48">
      <c r="A41" s="122">
        <v>30</v>
      </c>
      <c r="B41" s="406" t="s">
        <v>934</v>
      </c>
      <c r="C41" s="543">
        <v>112</v>
      </c>
      <c r="D41" s="543">
        <f t="shared" si="0"/>
        <v>6.72</v>
      </c>
      <c r="E41" s="543">
        <f t="shared" si="1"/>
        <v>4.4800000000000004</v>
      </c>
      <c r="F41" s="543">
        <f t="shared" si="2"/>
        <v>11.2</v>
      </c>
      <c r="G41" s="543">
        <v>126</v>
      </c>
      <c r="H41" s="543">
        <f t="shared" si="3"/>
        <v>11.34</v>
      </c>
      <c r="I41" s="543">
        <f t="shared" si="4"/>
        <v>7.56</v>
      </c>
      <c r="J41" s="543">
        <f t="shared" si="5"/>
        <v>18.899999999999999</v>
      </c>
      <c r="K41" s="543">
        <v>38</v>
      </c>
      <c r="L41" s="543">
        <f t="shared" si="6"/>
        <v>4.5599999999999996</v>
      </c>
      <c r="M41" s="543">
        <f t="shared" si="7"/>
        <v>3.04</v>
      </c>
      <c r="N41" s="543">
        <f t="shared" si="8"/>
        <v>7.6</v>
      </c>
      <c r="O41" s="543">
        <v>4</v>
      </c>
      <c r="P41" s="543">
        <f t="shared" si="9"/>
        <v>0.6</v>
      </c>
      <c r="Q41" s="543">
        <f t="shared" si="10"/>
        <v>0.4</v>
      </c>
      <c r="R41" s="543">
        <f t="shared" si="11"/>
        <v>1</v>
      </c>
      <c r="S41" s="543">
        <f t="shared" si="12"/>
        <v>280</v>
      </c>
      <c r="T41" s="543">
        <f t="shared" si="13"/>
        <v>23.22</v>
      </c>
      <c r="U41" s="543">
        <f t="shared" si="14"/>
        <v>15.479999999999999</v>
      </c>
      <c r="V41" s="543">
        <f t="shared" si="15"/>
        <v>38.699999999999996</v>
      </c>
    </row>
    <row r="42" spans="1:48">
      <c r="A42" s="122">
        <v>31</v>
      </c>
      <c r="B42" s="406" t="s">
        <v>935</v>
      </c>
      <c r="C42" s="543">
        <v>58</v>
      </c>
      <c r="D42" s="543">
        <f t="shared" si="0"/>
        <v>3.48</v>
      </c>
      <c r="E42" s="543">
        <f t="shared" si="1"/>
        <v>2.3199999999999998</v>
      </c>
      <c r="F42" s="543">
        <f t="shared" si="2"/>
        <v>5.8</v>
      </c>
      <c r="G42" s="543">
        <v>103</v>
      </c>
      <c r="H42" s="543">
        <f t="shared" si="3"/>
        <v>9.27</v>
      </c>
      <c r="I42" s="543">
        <f t="shared" si="4"/>
        <v>6.18</v>
      </c>
      <c r="J42" s="543">
        <f t="shared" si="5"/>
        <v>15.45</v>
      </c>
      <c r="K42" s="543">
        <v>51</v>
      </c>
      <c r="L42" s="543">
        <f t="shared" si="6"/>
        <v>6.12</v>
      </c>
      <c r="M42" s="543">
        <f t="shared" si="7"/>
        <v>4.08</v>
      </c>
      <c r="N42" s="543">
        <f t="shared" si="8"/>
        <v>10.199999999999999</v>
      </c>
      <c r="O42" s="543">
        <v>23</v>
      </c>
      <c r="P42" s="543">
        <f t="shared" si="9"/>
        <v>3.45</v>
      </c>
      <c r="Q42" s="543">
        <f t="shared" si="10"/>
        <v>2.2999999999999998</v>
      </c>
      <c r="R42" s="543">
        <f t="shared" si="11"/>
        <v>5.75</v>
      </c>
      <c r="S42" s="543">
        <f t="shared" si="12"/>
        <v>235</v>
      </c>
      <c r="T42" s="543">
        <f t="shared" si="13"/>
        <v>22.32</v>
      </c>
      <c r="U42" s="543">
        <f t="shared" si="14"/>
        <v>14.879999999999999</v>
      </c>
      <c r="V42" s="543">
        <f t="shared" si="15"/>
        <v>37.200000000000003</v>
      </c>
    </row>
    <row r="43" spans="1:48" s="84" customFormat="1">
      <c r="A43" s="122">
        <v>32</v>
      </c>
      <c r="B43" s="406" t="s">
        <v>936</v>
      </c>
      <c r="C43" s="543">
        <v>92</v>
      </c>
      <c r="D43" s="543">
        <f t="shared" si="0"/>
        <v>5.52</v>
      </c>
      <c r="E43" s="543">
        <f t="shared" si="1"/>
        <v>3.68</v>
      </c>
      <c r="F43" s="543">
        <f t="shared" si="2"/>
        <v>9.1999999999999993</v>
      </c>
      <c r="G43" s="543">
        <v>86</v>
      </c>
      <c r="H43" s="543">
        <f t="shared" si="3"/>
        <v>7.74</v>
      </c>
      <c r="I43" s="543">
        <f t="shared" si="4"/>
        <v>5.16</v>
      </c>
      <c r="J43" s="543">
        <f t="shared" si="5"/>
        <v>12.9</v>
      </c>
      <c r="K43" s="543">
        <v>21</v>
      </c>
      <c r="L43" s="543">
        <f t="shared" si="6"/>
        <v>2.52</v>
      </c>
      <c r="M43" s="543">
        <f t="shared" si="7"/>
        <v>1.68</v>
      </c>
      <c r="N43" s="543">
        <f t="shared" si="8"/>
        <v>4.2</v>
      </c>
      <c r="O43" s="543">
        <v>2</v>
      </c>
      <c r="P43" s="543">
        <f t="shared" si="9"/>
        <v>0.3</v>
      </c>
      <c r="Q43" s="543">
        <f t="shared" si="10"/>
        <v>0.2</v>
      </c>
      <c r="R43" s="543">
        <f t="shared" si="11"/>
        <v>0.5</v>
      </c>
      <c r="S43" s="543">
        <f t="shared" si="12"/>
        <v>201</v>
      </c>
      <c r="T43" s="543">
        <f t="shared" si="13"/>
        <v>16.079999999999998</v>
      </c>
      <c r="U43" s="543">
        <f t="shared" si="14"/>
        <v>10.719999999999999</v>
      </c>
      <c r="V43" s="543">
        <f t="shared" si="15"/>
        <v>26.799999999999997</v>
      </c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</row>
    <row r="44" spans="1:48">
      <c r="A44" s="122">
        <v>33</v>
      </c>
      <c r="B44" s="406" t="s">
        <v>937</v>
      </c>
      <c r="C44" s="543">
        <v>153</v>
      </c>
      <c r="D44" s="543">
        <f t="shared" si="0"/>
        <v>9.18</v>
      </c>
      <c r="E44" s="543">
        <f t="shared" si="1"/>
        <v>6.12</v>
      </c>
      <c r="F44" s="543">
        <f t="shared" si="2"/>
        <v>15.3</v>
      </c>
      <c r="G44" s="543">
        <v>190</v>
      </c>
      <c r="H44" s="543">
        <f t="shared" si="3"/>
        <v>17.100000000000001</v>
      </c>
      <c r="I44" s="543">
        <f t="shared" si="4"/>
        <v>11.4</v>
      </c>
      <c r="J44" s="543">
        <f t="shared" si="5"/>
        <v>28.5</v>
      </c>
      <c r="K44" s="543">
        <v>67</v>
      </c>
      <c r="L44" s="543">
        <f t="shared" si="6"/>
        <v>8.0399999999999991</v>
      </c>
      <c r="M44" s="543">
        <f t="shared" si="7"/>
        <v>5.36</v>
      </c>
      <c r="N44" s="543">
        <f t="shared" si="8"/>
        <v>13.399999999999999</v>
      </c>
      <c r="O44" s="543">
        <v>23</v>
      </c>
      <c r="P44" s="543">
        <f t="shared" si="9"/>
        <v>3.45</v>
      </c>
      <c r="Q44" s="543">
        <f t="shared" si="10"/>
        <v>2.2999999999999998</v>
      </c>
      <c r="R44" s="543">
        <f t="shared" si="11"/>
        <v>5.75</v>
      </c>
      <c r="S44" s="543">
        <f t="shared" si="12"/>
        <v>433</v>
      </c>
      <c r="T44" s="543">
        <f t="shared" si="13"/>
        <v>37.770000000000003</v>
      </c>
      <c r="U44" s="543">
        <f t="shared" si="14"/>
        <v>25.18</v>
      </c>
      <c r="V44" s="543">
        <f t="shared" si="15"/>
        <v>62.95</v>
      </c>
    </row>
    <row r="45" spans="1:48">
      <c r="A45" s="309" t="s">
        <v>19</v>
      </c>
      <c r="B45" s="84"/>
      <c r="C45" s="543">
        <f>SUM(C12:C44)</f>
        <v>3349</v>
      </c>
      <c r="D45" s="543">
        <f t="shared" ref="D45:V45" si="16">SUM(D12:D44)</f>
        <v>200.94000000000003</v>
      </c>
      <c r="E45" s="543">
        <f t="shared" si="16"/>
        <v>133.96</v>
      </c>
      <c r="F45" s="543">
        <f t="shared" si="16"/>
        <v>334.90000000000003</v>
      </c>
      <c r="G45" s="543">
        <f t="shared" si="16"/>
        <v>3591</v>
      </c>
      <c r="H45" s="543">
        <f t="shared" si="16"/>
        <v>323.19</v>
      </c>
      <c r="I45" s="543">
        <f t="shared" si="16"/>
        <v>215.46000000000004</v>
      </c>
      <c r="J45" s="543">
        <f t="shared" si="16"/>
        <v>538.64999999999986</v>
      </c>
      <c r="K45" s="543">
        <f t="shared" si="16"/>
        <v>1388</v>
      </c>
      <c r="L45" s="543">
        <f t="shared" si="16"/>
        <v>166.55999999999997</v>
      </c>
      <c r="M45" s="543">
        <f t="shared" si="16"/>
        <v>111.04</v>
      </c>
      <c r="N45" s="543">
        <f t="shared" si="16"/>
        <v>277.59999999999991</v>
      </c>
      <c r="O45" s="543">
        <f t="shared" si="16"/>
        <v>431</v>
      </c>
      <c r="P45" s="543">
        <f t="shared" si="16"/>
        <v>64.649999999999991</v>
      </c>
      <c r="Q45" s="543">
        <f t="shared" si="16"/>
        <v>43.099999999999994</v>
      </c>
      <c r="R45" s="543">
        <f t="shared" si="16"/>
        <v>107.75</v>
      </c>
      <c r="S45" s="543">
        <f t="shared" si="16"/>
        <v>8759</v>
      </c>
      <c r="T45" s="543">
        <f t="shared" si="16"/>
        <v>755.34000000000015</v>
      </c>
      <c r="U45" s="543">
        <f t="shared" si="16"/>
        <v>503.55999999999989</v>
      </c>
      <c r="V45" s="543">
        <f t="shared" si="16"/>
        <v>1258.9000000000001</v>
      </c>
    </row>
    <row r="47" spans="1:48" s="15" customFormat="1" ht="12.75">
      <c r="A47" s="14" t="s">
        <v>12</v>
      </c>
      <c r="G47" s="14"/>
      <c r="H47" s="14"/>
      <c r="K47" s="14"/>
      <c r="L47" s="14"/>
      <c r="M47" s="14"/>
      <c r="N47" s="14"/>
      <c r="O47" s="14"/>
      <c r="P47" s="14"/>
      <c r="Q47" s="14"/>
      <c r="R47" s="14"/>
      <c r="S47" s="613"/>
      <c r="T47" s="613"/>
      <c r="U47" s="613"/>
      <c r="V47" s="613"/>
    </row>
    <row r="48" spans="1:48" s="15" customFormat="1" ht="12.75" customHeight="1">
      <c r="K48" s="35"/>
      <c r="L48" s="35"/>
      <c r="M48" s="35"/>
      <c r="N48" s="35"/>
      <c r="O48" s="35"/>
      <c r="P48" s="35"/>
      <c r="Q48" s="35"/>
      <c r="R48" s="78"/>
      <c r="S48" s="613" t="s">
        <v>13</v>
      </c>
      <c r="T48" s="613"/>
      <c r="U48" s="35"/>
      <c r="V48" s="35"/>
    </row>
    <row r="49" spans="1:22" s="15" customFormat="1" ht="12.75" customHeight="1">
      <c r="K49" s="35"/>
      <c r="L49" s="35"/>
      <c r="M49" s="35"/>
      <c r="N49" s="35"/>
      <c r="O49" s="35"/>
      <c r="P49" s="35"/>
      <c r="Q49" s="35"/>
      <c r="R49" s="35" t="s">
        <v>14</v>
      </c>
      <c r="S49" s="35"/>
      <c r="T49" s="35"/>
      <c r="U49" s="35"/>
      <c r="V49" s="35"/>
    </row>
    <row r="50" spans="1:22" s="15" customFormat="1" ht="12.75">
      <c r="A50" s="14"/>
      <c r="B50" s="14"/>
      <c r="K50" s="14"/>
      <c r="L50" s="14"/>
      <c r="M50" s="14"/>
      <c r="N50" s="14"/>
      <c r="O50" s="14"/>
      <c r="P50" s="14"/>
      <c r="Q50" s="35"/>
      <c r="R50" s="35" t="s">
        <v>89</v>
      </c>
      <c r="S50" s="35"/>
      <c r="T50" s="35"/>
      <c r="U50" s="35"/>
      <c r="V50" s="35"/>
    </row>
    <row r="51" spans="1:22">
      <c r="R51" s="600" t="s">
        <v>86</v>
      </c>
      <c r="S51" s="600"/>
      <c r="T51" s="600"/>
    </row>
  </sheetData>
  <mergeCells count="23">
    <mergeCell ref="R51:T51"/>
    <mergeCell ref="U1:V1"/>
    <mergeCell ref="C8:F8"/>
    <mergeCell ref="D9:F9"/>
    <mergeCell ref="C9:C10"/>
    <mergeCell ref="G9:G10"/>
    <mergeCell ref="S8:V8"/>
    <mergeCell ref="S9:S10"/>
    <mergeCell ref="T9:V9"/>
    <mergeCell ref="E2:P2"/>
    <mergeCell ref="C4:Q4"/>
    <mergeCell ref="P9:R9"/>
    <mergeCell ref="H9:J9"/>
    <mergeCell ref="K9:K10"/>
    <mergeCell ref="S47:V47"/>
    <mergeCell ref="B8:B10"/>
    <mergeCell ref="A8:A10"/>
    <mergeCell ref="S48:T48"/>
    <mergeCell ref="O8:R8"/>
    <mergeCell ref="K8:N8"/>
    <mergeCell ref="G8:J8"/>
    <mergeCell ref="L9:N9"/>
    <mergeCell ref="O9:O10"/>
  </mergeCells>
  <printOptions horizontalCentered="1"/>
  <pageMargins left="1.03" right="0.70866141732283472" top="0.23622047244094491" bottom="0" header="0.31496062992125984" footer="0.31496062992125984"/>
  <pageSetup paperSize="9" scale="64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0"/>
  <sheetViews>
    <sheetView zoomScale="85" zoomScaleNormal="85" zoomScaleSheetLayoutView="100" workbookViewId="0">
      <selection activeCell="K20" sqref="K20"/>
    </sheetView>
  </sheetViews>
  <sheetFormatPr defaultColWidth="8.85546875" defaultRowHeight="14.25"/>
  <cols>
    <col min="1" max="1" width="8.140625" style="76" customWidth="1"/>
    <col min="2" max="2" width="14.85546875" style="76" customWidth="1"/>
    <col min="3" max="3" width="12.140625" style="76" customWidth="1"/>
    <col min="4" max="4" width="11.7109375" style="76" customWidth="1"/>
    <col min="5" max="5" width="11.28515625" style="76" customWidth="1"/>
    <col min="6" max="6" width="17.140625" style="76" customWidth="1"/>
    <col min="7" max="7" width="15.140625" style="76" customWidth="1"/>
    <col min="8" max="8" width="14.42578125" style="76" customWidth="1"/>
    <col min="9" max="9" width="14.85546875" style="76" customWidth="1"/>
    <col min="10" max="10" width="18.42578125" style="76" customWidth="1"/>
    <col min="11" max="11" width="17.28515625" style="76" customWidth="1"/>
    <col min="12" max="12" width="16.28515625" style="76" customWidth="1"/>
    <col min="13" max="16384" width="8.85546875" style="76"/>
  </cols>
  <sheetData>
    <row r="1" spans="1:19" ht="15">
      <c r="B1" s="15"/>
      <c r="C1" s="15"/>
      <c r="D1" s="15"/>
      <c r="E1" s="15"/>
      <c r="F1" s="1"/>
      <c r="G1" s="1"/>
      <c r="H1" s="15"/>
      <c r="J1" s="40"/>
      <c r="K1" s="726" t="s">
        <v>546</v>
      </c>
      <c r="L1" s="726"/>
    </row>
    <row r="2" spans="1:19" ht="15.75">
      <c r="B2" s="597" t="s">
        <v>0</v>
      </c>
      <c r="C2" s="597"/>
      <c r="D2" s="597"/>
      <c r="E2" s="597"/>
      <c r="F2" s="597"/>
      <c r="G2" s="597"/>
      <c r="H2" s="597"/>
      <c r="I2" s="597"/>
      <c r="J2" s="597"/>
    </row>
    <row r="3" spans="1:19" ht="20.25">
      <c r="B3" s="598" t="s">
        <v>753</v>
      </c>
      <c r="C3" s="598"/>
      <c r="D3" s="598"/>
      <c r="E3" s="598"/>
      <c r="F3" s="598"/>
      <c r="G3" s="598"/>
      <c r="H3" s="598"/>
      <c r="I3" s="598"/>
      <c r="J3" s="598"/>
    </row>
    <row r="4" spans="1:19" ht="20.25">
      <c r="B4" s="133"/>
      <c r="C4" s="133"/>
      <c r="D4" s="133"/>
      <c r="E4" s="133"/>
      <c r="F4" s="133"/>
      <c r="G4" s="133"/>
      <c r="H4" s="133"/>
      <c r="I4" s="133"/>
      <c r="J4" s="133"/>
    </row>
    <row r="5" spans="1:19" ht="15.6" customHeight="1">
      <c r="B5" s="885" t="s">
        <v>770</v>
      </c>
      <c r="C5" s="885"/>
      <c r="D5" s="885"/>
      <c r="E5" s="885"/>
      <c r="F5" s="885"/>
      <c r="G5" s="885"/>
      <c r="H5" s="885"/>
      <c r="I5" s="885"/>
      <c r="J5" s="885"/>
      <c r="K5" s="885"/>
      <c r="L5" s="885"/>
    </row>
    <row r="6" spans="1:19">
      <c r="A6" s="600" t="s">
        <v>165</v>
      </c>
      <c r="B6" s="600"/>
      <c r="C6" s="31"/>
    </row>
    <row r="7" spans="1:19" ht="15" customHeight="1">
      <c r="A7" s="877" t="s">
        <v>112</v>
      </c>
      <c r="B7" s="854" t="s">
        <v>3</v>
      </c>
      <c r="C7" s="881" t="s">
        <v>27</v>
      </c>
      <c r="D7" s="881"/>
      <c r="E7" s="881"/>
      <c r="F7" s="881"/>
      <c r="G7" s="882" t="s">
        <v>28</v>
      </c>
      <c r="H7" s="883"/>
      <c r="I7" s="883"/>
      <c r="J7" s="884"/>
      <c r="K7" s="854" t="s">
        <v>386</v>
      </c>
      <c r="L7" s="859" t="s">
        <v>677</v>
      </c>
    </row>
    <row r="8" spans="1:19" ht="31.15" customHeight="1">
      <c r="A8" s="878"/>
      <c r="B8" s="880"/>
      <c r="C8" s="859" t="s">
        <v>244</v>
      </c>
      <c r="D8" s="854" t="s">
        <v>443</v>
      </c>
      <c r="E8" s="886" t="s">
        <v>100</v>
      </c>
      <c r="F8" s="858"/>
      <c r="G8" s="855" t="s">
        <v>244</v>
      </c>
      <c r="H8" s="859" t="s">
        <v>443</v>
      </c>
      <c r="I8" s="887" t="s">
        <v>100</v>
      </c>
      <c r="J8" s="888"/>
      <c r="K8" s="880"/>
      <c r="L8" s="859"/>
    </row>
    <row r="9" spans="1:19" ht="69.75" customHeight="1">
      <c r="A9" s="879"/>
      <c r="B9" s="855"/>
      <c r="C9" s="859"/>
      <c r="D9" s="855"/>
      <c r="E9" s="377" t="s">
        <v>895</v>
      </c>
      <c r="F9" s="89" t="s">
        <v>444</v>
      </c>
      <c r="G9" s="859"/>
      <c r="H9" s="859"/>
      <c r="I9" s="377" t="s">
        <v>895</v>
      </c>
      <c r="J9" s="89" t="s">
        <v>444</v>
      </c>
      <c r="K9" s="855"/>
      <c r="L9" s="859"/>
      <c r="M9" s="116"/>
      <c r="N9" s="116"/>
      <c r="O9" s="116"/>
    </row>
    <row r="10" spans="1:19">
      <c r="A10" s="163">
        <v>1</v>
      </c>
      <c r="B10" s="162">
        <v>2</v>
      </c>
      <c r="C10" s="163">
        <v>3</v>
      </c>
      <c r="D10" s="162">
        <v>4</v>
      </c>
      <c r="E10" s="163">
        <v>5</v>
      </c>
      <c r="F10" s="162">
        <v>6</v>
      </c>
      <c r="G10" s="163">
        <v>7</v>
      </c>
      <c r="H10" s="162">
        <v>8</v>
      </c>
      <c r="I10" s="163">
        <v>9</v>
      </c>
      <c r="J10" s="162">
        <v>10</v>
      </c>
      <c r="K10" s="163" t="s">
        <v>553</v>
      </c>
      <c r="L10" s="162">
        <v>12</v>
      </c>
      <c r="M10" s="116"/>
      <c r="N10" s="116"/>
      <c r="O10" s="116"/>
    </row>
    <row r="11" spans="1:19" s="114" customFormat="1">
      <c r="A11" s="126">
        <v>1</v>
      </c>
      <c r="B11" s="406" t="s">
        <v>905</v>
      </c>
      <c r="C11" s="115">
        <v>144648</v>
      </c>
      <c r="D11" s="115">
        <v>883</v>
      </c>
      <c r="E11" s="115">
        <v>883</v>
      </c>
      <c r="F11" s="504">
        <v>0</v>
      </c>
      <c r="G11" s="115">
        <v>80954</v>
      </c>
      <c r="H11" s="115">
        <v>2730</v>
      </c>
      <c r="I11" s="115">
        <v>2730</v>
      </c>
      <c r="J11" s="504">
        <v>0</v>
      </c>
      <c r="K11" s="506">
        <f>E11+F11+I11+J11</f>
        <v>3613</v>
      </c>
      <c r="L11" s="505">
        <v>0</v>
      </c>
      <c r="M11" s="116"/>
      <c r="N11" s="116"/>
      <c r="O11" s="116"/>
      <c r="P11" s="116"/>
      <c r="Q11" s="116"/>
      <c r="R11" s="116"/>
      <c r="S11" s="116"/>
    </row>
    <row r="12" spans="1:19">
      <c r="A12" s="126">
        <v>2</v>
      </c>
      <c r="B12" s="406" t="s">
        <v>906</v>
      </c>
      <c r="C12" s="115">
        <v>195153</v>
      </c>
      <c r="D12" s="115">
        <v>4622</v>
      </c>
      <c r="E12" s="115">
        <v>4622</v>
      </c>
      <c r="F12" s="504">
        <v>0</v>
      </c>
      <c r="G12" s="115">
        <v>94395</v>
      </c>
      <c r="H12" s="115">
        <v>108</v>
      </c>
      <c r="I12" s="115">
        <v>108</v>
      </c>
      <c r="J12" s="504">
        <v>0</v>
      </c>
      <c r="K12" s="506">
        <f t="shared" ref="K12:K43" si="0">E12+F12+I12+J12</f>
        <v>4730</v>
      </c>
      <c r="L12" s="505">
        <v>0</v>
      </c>
      <c r="M12" s="116"/>
      <c r="N12" s="116"/>
      <c r="O12" s="116"/>
    </row>
    <row r="13" spans="1:19">
      <c r="A13" s="126">
        <v>3</v>
      </c>
      <c r="B13" s="406" t="s">
        <v>907</v>
      </c>
      <c r="C13" s="114">
        <v>220852</v>
      </c>
      <c r="D13" s="114">
        <v>2856</v>
      </c>
      <c r="E13" s="114">
        <v>2856</v>
      </c>
      <c r="F13" s="504">
        <v>0</v>
      </c>
      <c r="G13" s="114">
        <v>80452</v>
      </c>
      <c r="H13" s="114">
        <v>1471</v>
      </c>
      <c r="I13" s="114">
        <v>1471</v>
      </c>
      <c r="J13" s="505">
        <v>0</v>
      </c>
      <c r="K13" s="506">
        <f t="shared" si="0"/>
        <v>4327</v>
      </c>
      <c r="L13" s="505">
        <v>0</v>
      </c>
      <c r="M13" s="116"/>
      <c r="N13" s="116"/>
      <c r="O13" s="116"/>
    </row>
    <row r="14" spans="1:19">
      <c r="A14" s="126">
        <v>4</v>
      </c>
      <c r="B14" s="406" t="s">
        <v>908</v>
      </c>
      <c r="C14" s="114">
        <v>87984</v>
      </c>
      <c r="D14" s="114">
        <v>1169</v>
      </c>
      <c r="E14" s="114">
        <v>1169</v>
      </c>
      <c r="F14" s="504">
        <v>0</v>
      </c>
      <c r="G14" s="114">
        <v>40433</v>
      </c>
      <c r="H14" s="114">
        <v>888</v>
      </c>
      <c r="I14" s="114">
        <v>888</v>
      </c>
      <c r="J14" s="505">
        <v>0</v>
      </c>
      <c r="K14" s="506">
        <f t="shared" si="0"/>
        <v>2057</v>
      </c>
      <c r="L14" s="505">
        <v>0</v>
      </c>
    </row>
    <row r="15" spans="1:19">
      <c r="A15" s="126">
        <v>5</v>
      </c>
      <c r="B15" s="406" t="s">
        <v>909</v>
      </c>
      <c r="C15" s="114">
        <v>295237</v>
      </c>
      <c r="D15" s="114">
        <v>4902</v>
      </c>
      <c r="E15" s="114">
        <v>4902</v>
      </c>
      <c r="F15" s="504">
        <v>0</v>
      </c>
      <c r="G15" s="114">
        <v>129113</v>
      </c>
      <c r="H15" s="114">
        <v>3269</v>
      </c>
      <c r="I15" s="114">
        <v>3269</v>
      </c>
      <c r="J15" s="505">
        <v>0</v>
      </c>
      <c r="K15" s="506">
        <f t="shared" si="0"/>
        <v>8171</v>
      </c>
      <c r="L15" s="505">
        <v>0</v>
      </c>
      <c r="N15" s="76" t="s">
        <v>11</v>
      </c>
    </row>
    <row r="16" spans="1:19">
      <c r="A16" s="126">
        <v>6</v>
      </c>
      <c r="B16" s="406" t="s">
        <v>910</v>
      </c>
      <c r="C16" s="114">
        <v>126472</v>
      </c>
      <c r="D16" s="114">
        <v>3356</v>
      </c>
      <c r="E16" s="114">
        <v>3356</v>
      </c>
      <c r="F16" s="504">
        <v>0</v>
      </c>
      <c r="G16" s="114">
        <v>73009</v>
      </c>
      <c r="H16" s="114">
        <v>8</v>
      </c>
      <c r="I16" s="114">
        <v>8</v>
      </c>
      <c r="J16" s="505">
        <v>0</v>
      </c>
      <c r="K16" s="506">
        <f t="shared" si="0"/>
        <v>3364</v>
      </c>
      <c r="L16" s="505">
        <v>0</v>
      </c>
    </row>
    <row r="17" spans="1:12">
      <c r="A17" s="126">
        <v>7</v>
      </c>
      <c r="B17" s="406" t="s">
        <v>911</v>
      </c>
      <c r="C17" s="114">
        <v>169983</v>
      </c>
      <c r="D17" s="114">
        <v>3059</v>
      </c>
      <c r="E17" s="114">
        <v>3059</v>
      </c>
      <c r="F17" s="504">
        <v>0</v>
      </c>
      <c r="G17" s="114">
        <v>96208</v>
      </c>
      <c r="H17" s="114">
        <v>2012</v>
      </c>
      <c r="I17" s="114">
        <v>2012</v>
      </c>
      <c r="J17" s="505">
        <v>0</v>
      </c>
      <c r="K17" s="506">
        <f t="shared" si="0"/>
        <v>5071</v>
      </c>
      <c r="L17" s="505">
        <v>0</v>
      </c>
    </row>
    <row r="18" spans="1:12">
      <c r="A18" s="126">
        <v>8</v>
      </c>
      <c r="B18" s="406" t="s">
        <v>912</v>
      </c>
      <c r="C18" s="114">
        <v>133730</v>
      </c>
      <c r="D18" s="114">
        <v>3406</v>
      </c>
      <c r="E18" s="114">
        <v>3406</v>
      </c>
      <c r="F18" s="504">
        <v>0</v>
      </c>
      <c r="G18" s="114">
        <v>67814</v>
      </c>
      <c r="H18" s="114">
        <v>110</v>
      </c>
      <c r="I18" s="114">
        <v>110</v>
      </c>
      <c r="J18" s="505">
        <v>0</v>
      </c>
      <c r="K18" s="506">
        <f t="shared" si="0"/>
        <v>3516</v>
      </c>
      <c r="L18" s="505">
        <v>0</v>
      </c>
    </row>
    <row r="19" spans="1:12">
      <c r="A19" s="126">
        <v>9</v>
      </c>
      <c r="B19" s="406" t="s">
        <v>913</v>
      </c>
      <c r="C19" s="114">
        <v>73575</v>
      </c>
      <c r="D19" s="114">
        <v>1332</v>
      </c>
      <c r="E19" s="114">
        <v>1332</v>
      </c>
      <c r="F19" s="504">
        <v>0</v>
      </c>
      <c r="G19" s="114">
        <v>38951</v>
      </c>
      <c r="H19" s="114">
        <v>868</v>
      </c>
      <c r="I19" s="114">
        <v>868</v>
      </c>
      <c r="J19" s="505">
        <v>0</v>
      </c>
      <c r="K19" s="506">
        <f t="shared" si="0"/>
        <v>2200</v>
      </c>
      <c r="L19" s="505">
        <v>0</v>
      </c>
    </row>
    <row r="20" spans="1:12">
      <c r="A20" s="126">
        <v>10</v>
      </c>
      <c r="B20" s="406" t="s">
        <v>914</v>
      </c>
      <c r="C20" s="114">
        <v>98349</v>
      </c>
      <c r="D20" s="114">
        <v>1342</v>
      </c>
      <c r="E20" s="114">
        <v>1342</v>
      </c>
      <c r="F20" s="504">
        <v>0</v>
      </c>
      <c r="G20" s="114">
        <v>55281</v>
      </c>
      <c r="H20" s="114">
        <v>1841</v>
      </c>
      <c r="I20" s="114">
        <v>1841</v>
      </c>
      <c r="J20" s="505">
        <v>0</v>
      </c>
      <c r="K20" s="506">
        <f t="shared" si="0"/>
        <v>3183</v>
      </c>
      <c r="L20" s="505">
        <v>0</v>
      </c>
    </row>
    <row r="21" spans="1:12">
      <c r="A21" s="126">
        <v>11</v>
      </c>
      <c r="B21" s="406" t="s">
        <v>915</v>
      </c>
      <c r="C21" s="114">
        <v>109846</v>
      </c>
      <c r="D21" s="114">
        <v>1308</v>
      </c>
      <c r="E21" s="114">
        <v>1308</v>
      </c>
      <c r="F21" s="504">
        <v>0</v>
      </c>
      <c r="G21" s="114">
        <v>61148</v>
      </c>
      <c r="H21" s="114">
        <v>1118</v>
      </c>
      <c r="I21" s="114">
        <v>1118</v>
      </c>
      <c r="J21" s="505">
        <v>0</v>
      </c>
      <c r="K21" s="506">
        <f t="shared" si="0"/>
        <v>2426</v>
      </c>
      <c r="L21" s="505">
        <v>0</v>
      </c>
    </row>
    <row r="22" spans="1:12">
      <c r="A22" s="126">
        <v>12</v>
      </c>
      <c r="B22" s="406" t="s">
        <v>916</v>
      </c>
      <c r="C22" s="114">
        <v>79855</v>
      </c>
      <c r="D22" s="114">
        <v>1771</v>
      </c>
      <c r="E22" s="114">
        <v>1771</v>
      </c>
      <c r="F22" s="504">
        <v>0</v>
      </c>
      <c r="G22" s="114">
        <v>47428</v>
      </c>
      <c r="H22" s="114">
        <v>1099</v>
      </c>
      <c r="I22" s="114">
        <v>1099</v>
      </c>
      <c r="J22" s="505">
        <v>0</v>
      </c>
      <c r="K22" s="506">
        <f t="shared" si="0"/>
        <v>2870</v>
      </c>
      <c r="L22" s="505">
        <v>0</v>
      </c>
    </row>
    <row r="23" spans="1:12">
      <c r="A23" s="126">
        <v>13</v>
      </c>
      <c r="B23" s="406" t="s">
        <v>917</v>
      </c>
      <c r="C23" s="114">
        <v>105312</v>
      </c>
      <c r="D23" s="114">
        <v>1022</v>
      </c>
      <c r="E23" s="114">
        <v>1022</v>
      </c>
      <c r="F23" s="504">
        <v>0</v>
      </c>
      <c r="G23" s="114">
        <v>47932</v>
      </c>
      <c r="H23" s="114">
        <v>1520</v>
      </c>
      <c r="I23" s="114">
        <v>1520</v>
      </c>
      <c r="J23" s="505">
        <v>0</v>
      </c>
      <c r="K23" s="506">
        <f t="shared" si="0"/>
        <v>2542</v>
      </c>
      <c r="L23" s="505">
        <v>0</v>
      </c>
    </row>
    <row r="24" spans="1:12">
      <c r="A24" s="126">
        <v>14</v>
      </c>
      <c r="B24" s="406" t="s">
        <v>918</v>
      </c>
      <c r="C24" s="114">
        <v>134669</v>
      </c>
      <c r="D24" s="114">
        <v>1896</v>
      </c>
      <c r="E24" s="114">
        <v>1896</v>
      </c>
      <c r="F24" s="504">
        <v>0</v>
      </c>
      <c r="G24" s="114">
        <v>78378</v>
      </c>
      <c r="H24" s="114">
        <v>1783</v>
      </c>
      <c r="I24" s="114">
        <v>1783</v>
      </c>
      <c r="J24" s="505">
        <v>0</v>
      </c>
      <c r="K24" s="506">
        <f t="shared" si="0"/>
        <v>3679</v>
      </c>
      <c r="L24" s="505">
        <v>0</v>
      </c>
    </row>
    <row r="25" spans="1:12">
      <c r="A25" s="126">
        <v>15</v>
      </c>
      <c r="B25" s="406" t="s">
        <v>919</v>
      </c>
      <c r="C25" s="114">
        <v>88681</v>
      </c>
      <c r="D25" s="114">
        <v>3100</v>
      </c>
      <c r="E25" s="114">
        <v>3100</v>
      </c>
      <c r="F25" s="504">
        <v>0</v>
      </c>
      <c r="G25" s="114">
        <v>53643</v>
      </c>
      <c r="H25" s="114">
        <v>15</v>
      </c>
      <c r="I25" s="114">
        <v>15</v>
      </c>
      <c r="J25" s="505">
        <v>0</v>
      </c>
      <c r="K25" s="506">
        <f t="shared" si="0"/>
        <v>3115</v>
      </c>
      <c r="L25" s="505">
        <v>0</v>
      </c>
    </row>
    <row r="26" spans="1:12">
      <c r="A26" s="126">
        <v>16</v>
      </c>
      <c r="B26" s="406" t="s">
        <v>920</v>
      </c>
      <c r="C26" s="114">
        <v>73105</v>
      </c>
      <c r="D26" s="114">
        <v>1288</v>
      </c>
      <c r="E26" s="114">
        <v>1288</v>
      </c>
      <c r="F26" s="504">
        <v>0</v>
      </c>
      <c r="G26" s="114">
        <v>44463</v>
      </c>
      <c r="H26" s="114">
        <v>859</v>
      </c>
      <c r="I26" s="114">
        <v>859</v>
      </c>
      <c r="J26" s="505">
        <v>0</v>
      </c>
      <c r="K26" s="506">
        <f t="shared" si="0"/>
        <v>2147</v>
      </c>
      <c r="L26" s="505">
        <v>0</v>
      </c>
    </row>
    <row r="27" spans="1:12">
      <c r="A27" s="126">
        <v>17</v>
      </c>
      <c r="B27" s="406" t="s">
        <v>921</v>
      </c>
      <c r="C27" s="114">
        <v>198766</v>
      </c>
      <c r="D27" s="114">
        <v>1112</v>
      </c>
      <c r="E27" s="114">
        <v>1112</v>
      </c>
      <c r="F27" s="504">
        <v>0</v>
      </c>
      <c r="G27" s="114">
        <v>120127</v>
      </c>
      <c r="H27" s="114">
        <v>2076</v>
      </c>
      <c r="I27" s="114">
        <v>2076</v>
      </c>
      <c r="J27" s="505">
        <v>0</v>
      </c>
      <c r="K27" s="506">
        <f t="shared" si="0"/>
        <v>3188</v>
      </c>
      <c r="L27" s="505">
        <v>0</v>
      </c>
    </row>
    <row r="28" spans="1:12">
      <c r="A28" s="126">
        <v>18</v>
      </c>
      <c r="B28" s="406" t="s">
        <v>922</v>
      </c>
      <c r="C28" s="114">
        <v>75690</v>
      </c>
      <c r="D28" s="114">
        <v>1027</v>
      </c>
      <c r="E28" s="114">
        <v>1027</v>
      </c>
      <c r="F28" s="504">
        <v>0</v>
      </c>
      <c r="G28" s="114">
        <v>30553</v>
      </c>
      <c r="H28" s="114">
        <v>993</v>
      </c>
      <c r="I28" s="114">
        <v>993</v>
      </c>
      <c r="J28" s="505">
        <v>0</v>
      </c>
      <c r="K28" s="506">
        <f t="shared" si="0"/>
        <v>2020</v>
      </c>
      <c r="L28" s="505">
        <v>0</v>
      </c>
    </row>
    <row r="29" spans="1:12">
      <c r="A29" s="126">
        <v>19</v>
      </c>
      <c r="B29" s="406" t="s">
        <v>923</v>
      </c>
      <c r="C29" s="114">
        <v>139941</v>
      </c>
      <c r="D29" s="114">
        <v>2718</v>
      </c>
      <c r="E29" s="114">
        <v>2718</v>
      </c>
      <c r="F29" s="504">
        <v>0</v>
      </c>
      <c r="G29" s="114">
        <v>70431</v>
      </c>
      <c r="H29" s="114">
        <v>961</v>
      </c>
      <c r="I29" s="114">
        <v>961</v>
      </c>
      <c r="J29" s="505">
        <v>0</v>
      </c>
      <c r="K29" s="506">
        <f t="shared" si="0"/>
        <v>3679</v>
      </c>
      <c r="L29" s="505">
        <v>0</v>
      </c>
    </row>
    <row r="30" spans="1:12">
      <c r="A30" s="126">
        <v>20</v>
      </c>
      <c r="B30" s="406" t="s">
        <v>924</v>
      </c>
      <c r="C30" s="114">
        <v>100471</v>
      </c>
      <c r="D30" s="114">
        <v>1762</v>
      </c>
      <c r="E30" s="114">
        <v>1762</v>
      </c>
      <c r="F30" s="504">
        <v>0</v>
      </c>
      <c r="G30" s="114">
        <v>53027</v>
      </c>
      <c r="H30" s="114">
        <v>1175</v>
      </c>
      <c r="I30" s="114">
        <v>1175</v>
      </c>
      <c r="J30" s="505">
        <v>0</v>
      </c>
      <c r="K30" s="506">
        <f t="shared" si="0"/>
        <v>2937</v>
      </c>
      <c r="L30" s="505">
        <v>0</v>
      </c>
    </row>
    <row r="31" spans="1:12">
      <c r="A31" s="126">
        <v>21</v>
      </c>
      <c r="B31" s="406" t="s">
        <v>925</v>
      </c>
      <c r="C31" s="114">
        <v>60523</v>
      </c>
      <c r="D31" s="114">
        <v>1431</v>
      </c>
      <c r="E31" s="114">
        <v>1431</v>
      </c>
      <c r="F31" s="504">
        <v>0</v>
      </c>
      <c r="G31" s="114">
        <v>37252</v>
      </c>
      <c r="H31" s="114">
        <v>1036</v>
      </c>
      <c r="I31" s="114">
        <v>1036</v>
      </c>
      <c r="J31" s="505">
        <v>0</v>
      </c>
      <c r="K31" s="506">
        <f t="shared" si="0"/>
        <v>2467</v>
      </c>
      <c r="L31" s="505">
        <v>0</v>
      </c>
    </row>
    <row r="32" spans="1:12">
      <c r="A32" s="126">
        <v>22</v>
      </c>
      <c r="B32" s="406" t="s">
        <v>926</v>
      </c>
      <c r="C32" s="114">
        <v>210275</v>
      </c>
      <c r="D32" s="114">
        <v>3031</v>
      </c>
      <c r="E32" s="114">
        <v>3031</v>
      </c>
      <c r="F32" s="504">
        <v>0</v>
      </c>
      <c r="G32" s="114">
        <v>95318</v>
      </c>
      <c r="H32" s="114">
        <v>2034</v>
      </c>
      <c r="I32" s="114">
        <v>2034</v>
      </c>
      <c r="J32" s="505">
        <v>0</v>
      </c>
      <c r="K32" s="506">
        <f t="shared" si="0"/>
        <v>5065</v>
      </c>
      <c r="L32" s="505">
        <v>0</v>
      </c>
    </row>
    <row r="33" spans="1:19">
      <c r="A33" s="126">
        <v>23</v>
      </c>
      <c r="B33" s="406" t="s">
        <v>927</v>
      </c>
      <c r="C33" s="114">
        <v>89844</v>
      </c>
      <c r="D33" s="114">
        <v>1393</v>
      </c>
      <c r="E33" s="114">
        <v>1393</v>
      </c>
      <c r="F33" s="504">
        <v>0</v>
      </c>
      <c r="G33" s="114">
        <v>44581</v>
      </c>
      <c r="H33" s="114">
        <v>659</v>
      </c>
      <c r="I33" s="114">
        <v>659</v>
      </c>
      <c r="J33" s="505">
        <v>0</v>
      </c>
      <c r="K33" s="506">
        <f t="shared" si="0"/>
        <v>2052</v>
      </c>
      <c r="L33" s="505">
        <v>0</v>
      </c>
    </row>
    <row r="34" spans="1:19">
      <c r="A34" s="126">
        <v>24</v>
      </c>
      <c r="B34" s="406" t="s">
        <v>928</v>
      </c>
      <c r="C34" s="114">
        <v>69215</v>
      </c>
      <c r="D34" s="114">
        <v>1235</v>
      </c>
      <c r="E34" s="114">
        <v>1235</v>
      </c>
      <c r="F34" s="504">
        <v>0</v>
      </c>
      <c r="G34" s="114">
        <v>36741</v>
      </c>
      <c r="H34" s="114">
        <v>812</v>
      </c>
      <c r="I34" s="114">
        <v>812</v>
      </c>
      <c r="J34" s="505">
        <v>0</v>
      </c>
      <c r="K34" s="506">
        <f t="shared" si="0"/>
        <v>2047</v>
      </c>
      <c r="L34" s="505">
        <v>0</v>
      </c>
    </row>
    <row r="35" spans="1:19">
      <c r="A35" s="126">
        <v>25</v>
      </c>
      <c r="B35" s="406" t="s">
        <v>929</v>
      </c>
      <c r="C35" s="114">
        <v>173061</v>
      </c>
      <c r="D35" s="114">
        <v>3233</v>
      </c>
      <c r="E35" s="114">
        <v>3233</v>
      </c>
      <c r="F35" s="504">
        <v>0</v>
      </c>
      <c r="G35" s="114">
        <v>86842</v>
      </c>
      <c r="H35" s="114">
        <v>2156</v>
      </c>
      <c r="I35" s="114">
        <v>2156</v>
      </c>
      <c r="J35" s="505">
        <v>0</v>
      </c>
      <c r="K35" s="506">
        <f t="shared" si="0"/>
        <v>5389</v>
      </c>
      <c r="L35" s="505">
        <v>0</v>
      </c>
    </row>
    <row r="36" spans="1:19">
      <c r="A36" s="126">
        <v>26</v>
      </c>
      <c r="B36" s="406" t="s">
        <v>930</v>
      </c>
      <c r="C36" s="114">
        <v>119201</v>
      </c>
      <c r="D36" s="114">
        <v>949</v>
      </c>
      <c r="E36" s="114">
        <v>949</v>
      </c>
      <c r="F36" s="504">
        <v>0</v>
      </c>
      <c r="G36" s="114">
        <v>67202</v>
      </c>
      <c r="H36" s="114">
        <v>2289</v>
      </c>
      <c r="I36" s="114">
        <v>2289</v>
      </c>
      <c r="J36" s="505">
        <v>0</v>
      </c>
      <c r="K36" s="506">
        <f t="shared" si="0"/>
        <v>3238</v>
      </c>
      <c r="L36" s="505">
        <v>0</v>
      </c>
    </row>
    <row r="37" spans="1:19">
      <c r="A37" s="126">
        <v>27</v>
      </c>
      <c r="B37" s="406" t="s">
        <v>931</v>
      </c>
      <c r="C37" s="114">
        <v>86101</v>
      </c>
      <c r="D37" s="114">
        <v>1493</v>
      </c>
      <c r="E37" s="114">
        <v>1493</v>
      </c>
      <c r="F37" s="504">
        <v>0</v>
      </c>
      <c r="G37" s="114">
        <v>45193</v>
      </c>
      <c r="H37" s="114">
        <v>812</v>
      </c>
      <c r="I37" s="114">
        <v>812</v>
      </c>
      <c r="J37" s="505">
        <v>0</v>
      </c>
      <c r="K37" s="506">
        <f t="shared" si="0"/>
        <v>2305</v>
      </c>
      <c r="L37" s="505">
        <v>0</v>
      </c>
    </row>
    <row r="38" spans="1:19">
      <c r="A38" s="126">
        <v>28</v>
      </c>
      <c r="B38" s="406" t="s">
        <v>932</v>
      </c>
      <c r="C38" s="114">
        <v>91603</v>
      </c>
      <c r="D38" s="114">
        <v>1411</v>
      </c>
      <c r="E38" s="114">
        <v>1411</v>
      </c>
      <c r="F38" s="504">
        <v>0</v>
      </c>
      <c r="G38" s="114">
        <v>51736</v>
      </c>
      <c r="H38" s="114">
        <v>942</v>
      </c>
      <c r="I38" s="114">
        <v>942</v>
      </c>
      <c r="J38" s="505">
        <v>0</v>
      </c>
      <c r="K38" s="506">
        <f t="shared" si="0"/>
        <v>2353</v>
      </c>
      <c r="L38" s="505">
        <v>0</v>
      </c>
    </row>
    <row r="39" spans="1:19">
      <c r="A39" s="126">
        <v>29</v>
      </c>
      <c r="B39" s="406" t="s">
        <v>933</v>
      </c>
      <c r="C39" s="114">
        <v>75168</v>
      </c>
      <c r="D39" s="114">
        <v>1300</v>
      </c>
      <c r="E39" s="114">
        <v>1300</v>
      </c>
      <c r="F39" s="504">
        <v>0</v>
      </c>
      <c r="G39" s="114">
        <v>33486</v>
      </c>
      <c r="H39" s="114">
        <v>569</v>
      </c>
      <c r="I39" s="114">
        <v>569</v>
      </c>
      <c r="J39" s="505">
        <v>0</v>
      </c>
      <c r="K39" s="506">
        <f t="shared" si="0"/>
        <v>1869</v>
      </c>
      <c r="L39" s="505">
        <v>0</v>
      </c>
    </row>
    <row r="40" spans="1:19">
      <c r="A40" s="126">
        <v>30</v>
      </c>
      <c r="B40" s="406" t="s">
        <v>934</v>
      </c>
      <c r="C40" s="114">
        <v>99293</v>
      </c>
      <c r="D40" s="114">
        <v>2013</v>
      </c>
      <c r="E40" s="114">
        <v>2013</v>
      </c>
      <c r="F40" s="504">
        <v>0</v>
      </c>
      <c r="G40" s="114">
        <v>59519</v>
      </c>
      <c r="H40" s="114">
        <v>1304</v>
      </c>
      <c r="I40" s="114">
        <v>1304</v>
      </c>
      <c r="J40" s="505">
        <v>0</v>
      </c>
      <c r="K40" s="506">
        <f t="shared" si="0"/>
        <v>3317</v>
      </c>
      <c r="L40" s="505">
        <v>0</v>
      </c>
    </row>
    <row r="41" spans="1:19">
      <c r="A41" s="126">
        <v>31</v>
      </c>
      <c r="B41" s="406" t="s">
        <v>935</v>
      </c>
      <c r="C41" s="114">
        <v>80514</v>
      </c>
      <c r="D41" s="114">
        <v>926</v>
      </c>
      <c r="E41" s="114">
        <v>926</v>
      </c>
      <c r="F41" s="504">
        <v>0</v>
      </c>
      <c r="G41" s="114">
        <v>40146</v>
      </c>
      <c r="H41" s="114">
        <v>781</v>
      </c>
      <c r="I41" s="114">
        <v>781</v>
      </c>
      <c r="J41" s="505">
        <v>0</v>
      </c>
      <c r="K41" s="506">
        <f t="shared" si="0"/>
        <v>1707</v>
      </c>
      <c r="L41" s="505">
        <v>0</v>
      </c>
    </row>
    <row r="42" spans="1:19">
      <c r="A42" s="126">
        <v>32</v>
      </c>
      <c r="B42" s="406" t="s">
        <v>936</v>
      </c>
      <c r="C42" s="114">
        <v>75107</v>
      </c>
      <c r="D42" s="114">
        <v>1120</v>
      </c>
      <c r="E42" s="114">
        <v>1120</v>
      </c>
      <c r="F42" s="504">
        <v>0</v>
      </c>
      <c r="G42" s="114">
        <v>39032</v>
      </c>
      <c r="H42" s="114">
        <v>1436</v>
      </c>
      <c r="I42" s="114">
        <v>1436</v>
      </c>
      <c r="J42" s="505">
        <v>0</v>
      </c>
      <c r="K42" s="506">
        <f t="shared" si="0"/>
        <v>2556</v>
      </c>
      <c r="L42" s="505">
        <v>0</v>
      </c>
    </row>
    <row r="43" spans="1:19">
      <c r="A43" s="126">
        <v>33</v>
      </c>
      <c r="B43" s="406" t="s">
        <v>937</v>
      </c>
      <c r="C43" s="114">
        <v>254351</v>
      </c>
      <c r="D43" s="114">
        <v>4033</v>
      </c>
      <c r="E43" s="114">
        <v>4033</v>
      </c>
      <c r="F43" s="504">
        <v>0</v>
      </c>
      <c r="G43" s="114">
        <v>129773</v>
      </c>
      <c r="H43" s="114">
        <v>2689</v>
      </c>
      <c r="I43" s="114">
        <v>2689</v>
      </c>
      <c r="J43" s="505">
        <v>0</v>
      </c>
      <c r="K43" s="506">
        <f t="shared" si="0"/>
        <v>6722</v>
      </c>
      <c r="L43" s="505">
        <v>0</v>
      </c>
    </row>
    <row r="44" spans="1:19" ht="15">
      <c r="A44" s="310" t="s">
        <v>19</v>
      </c>
      <c r="B44" s="114"/>
      <c r="C44" s="126">
        <f>SUM(C11:C43)</f>
        <v>4136575</v>
      </c>
      <c r="D44" s="126">
        <f t="shared" ref="D44:L44" si="1">SUM(D11:D43)</f>
        <v>67499</v>
      </c>
      <c r="E44" s="126">
        <f t="shared" si="1"/>
        <v>67499</v>
      </c>
      <c r="F44" s="126">
        <f t="shared" si="1"/>
        <v>0</v>
      </c>
      <c r="G44" s="126">
        <f t="shared" si="1"/>
        <v>2130561</v>
      </c>
      <c r="H44" s="126">
        <f t="shared" si="1"/>
        <v>42423</v>
      </c>
      <c r="I44" s="126">
        <f t="shared" si="1"/>
        <v>42423</v>
      </c>
      <c r="J44" s="126">
        <f t="shared" si="1"/>
        <v>0</v>
      </c>
      <c r="K44" s="126">
        <f t="shared" si="1"/>
        <v>109922</v>
      </c>
      <c r="L44" s="126">
        <f t="shared" si="1"/>
        <v>0</v>
      </c>
    </row>
    <row r="45" spans="1:19" ht="17.25" customHeight="1">
      <c r="A45" s="874" t="s">
        <v>118</v>
      </c>
      <c r="B45" s="875"/>
      <c r="C45" s="875"/>
      <c r="D45" s="875"/>
      <c r="E45" s="875"/>
      <c r="F45" s="875"/>
      <c r="G45" s="875"/>
      <c r="H45" s="875"/>
      <c r="I45" s="875"/>
      <c r="J45" s="875"/>
      <c r="K45" s="876"/>
      <c r="L45" s="876"/>
    </row>
    <row r="47" spans="1:19" s="15" customFormat="1" ht="15.75" customHeight="1">
      <c r="A47" s="601" t="s">
        <v>12</v>
      </c>
      <c r="B47" s="601"/>
      <c r="C47" s="1"/>
      <c r="D47" s="14"/>
      <c r="E47" s="14"/>
      <c r="H47" s="86"/>
      <c r="I47" s="86"/>
      <c r="J47" s="78"/>
      <c r="K47" s="613" t="s">
        <v>13</v>
      </c>
      <c r="L47" s="613"/>
      <c r="M47" s="35"/>
    </row>
    <row r="48" spans="1:19" s="15" customFormat="1" ht="13.15" customHeight="1">
      <c r="J48" s="35" t="s">
        <v>14</v>
      </c>
      <c r="K48" s="35"/>
      <c r="L48" s="35"/>
      <c r="M48" s="35"/>
      <c r="N48" s="87"/>
      <c r="O48" s="87"/>
      <c r="P48" s="87"/>
      <c r="Q48" s="87"/>
      <c r="R48" s="87"/>
      <c r="S48" s="87"/>
    </row>
    <row r="49" spans="2:19" s="15" customFormat="1" ht="12.75">
      <c r="J49" s="35" t="s">
        <v>89</v>
      </c>
      <c r="K49" s="35"/>
      <c r="L49" s="35"/>
      <c r="M49" s="35"/>
      <c r="N49" s="87"/>
      <c r="O49" s="87"/>
      <c r="P49" s="87"/>
      <c r="Q49" s="87"/>
      <c r="R49" s="87"/>
      <c r="S49" s="87"/>
    </row>
    <row r="50" spans="2:19" s="15" customFormat="1" ht="15">
      <c r="B50" s="14"/>
      <c r="C50" s="14"/>
      <c r="D50" s="14"/>
      <c r="E50" s="14"/>
      <c r="J50" s="600" t="s">
        <v>86</v>
      </c>
      <c r="K50" s="600"/>
      <c r="L50" s="600"/>
      <c r="M50" s="78"/>
    </row>
  </sheetData>
  <mergeCells count="21">
    <mergeCell ref="K1:L1"/>
    <mergeCell ref="B2:J2"/>
    <mergeCell ref="B3:J3"/>
    <mergeCell ref="G7:J7"/>
    <mergeCell ref="A6:B6"/>
    <mergeCell ref="B5:L5"/>
    <mergeCell ref="K7:K9"/>
    <mergeCell ref="E8:F8"/>
    <mergeCell ref="I8:J8"/>
    <mergeCell ref="J50:L50"/>
    <mergeCell ref="L7:L9"/>
    <mergeCell ref="A45:L45"/>
    <mergeCell ref="A7:A9"/>
    <mergeCell ref="B7:B9"/>
    <mergeCell ref="K47:L47"/>
    <mergeCell ref="A47:B47"/>
    <mergeCell ref="C8:C9"/>
    <mergeCell ref="H8:H9"/>
    <mergeCell ref="G8:G9"/>
    <mergeCell ref="C7:F7"/>
    <mergeCell ref="D8:D9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2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O50"/>
  <sheetViews>
    <sheetView topLeftCell="H1" zoomScale="90" zoomScaleNormal="90" zoomScaleSheetLayoutView="85" workbookViewId="0">
      <selection activeCell="AA1" sqref="AA1"/>
    </sheetView>
  </sheetViews>
  <sheetFormatPr defaultRowHeight="12.75"/>
  <cols>
    <col min="1" max="1" width="4.7109375" style="182" customWidth="1"/>
    <col min="2" max="2" width="33.28515625" style="182" customWidth="1"/>
    <col min="3" max="3" width="9.140625" style="182" customWidth="1"/>
    <col min="4" max="4" width="9.42578125" style="182" customWidth="1"/>
    <col min="5" max="5" width="9.28515625" style="182" customWidth="1"/>
    <col min="6" max="6" width="9.140625" style="182" customWidth="1"/>
    <col min="7" max="7" width="9" style="182" customWidth="1"/>
    <col min="8" max="8" width="9.28515625" style="182" customWidth="1"/>
    <col min="9" max="9" width="9.7109375" style="182" customWidth="1"/>
    <col min="10" max="11" width="9.42578125" style="182" customWidth="1"/>
    <col min="12" max="12" width="9.140625" style="182" customWidth="1"/>
    <col min="13" max="14" width="9" style="182" customWidth="1"/>
    <col min="15" max="15" width="8.5703125" style="182" customWidth="1"/>
    <col min="16" max="16" width="9.140625" style="182" customWidth="1"/>
    <col min="17" max="17" width="9.28515625" style="182" customWidth="1"/>
    <col min="18" max="18" width="9.42578125" style="182" customWidth="1"/>
    <col min="19" max="19" width="8.85546875" style="182" customWidth="1"/>
    <col min="20" max="20" width="10" style="182" customWidth="1"/>
    <col min="21" max="21" width="9.28515625" style="182" customWidth="1"/>
    <col min="22" max="22" width="9.140625" style="182" customWidth="1"/>
    <col min="23" max="23" width="9.42578125" style="182" customWidth="1"/>
    <col min="24" max="24" width="9.28515625" style="182" bestFit="1" customWidth="1"/>
    <col min="25" max="25" width="9.140625" style="182"/>
    <col min="26" max="27" width="9.28515625" style="182" bestFit="1" customWidth="1"/>
    <col min="28" max="28" width="9.140625" style="182"/>
    <col min="29" max="30" width="9.28515625" style="182" bestFit="1" customWidth="1"/>
    <col min="31" max="35" width="9.140625" style="182"/>
    <col min="36" max="36" width="12" style="182" customWidth="1"/>
    <col min="37" max="16384" width="9.140625" style="182"/>
  </cols>
  <sheetData>
    <row r="1" spans="1:249" ht="15">
      <c r="O1" s="898" t="s">
        <v>558</v>
      </c>
      <c r="P1" s="898"/>
      <c r="Q1" s="898"/>
      <c r="R1" s="898"/>
      <c r="S1" s="898"/>
      <c r="T1" s="898"/>
      <c r="U1" s="898"/>
    </row>
    <row r="2" spans="1:249" ht="15.75">
      <c r="G2" s="183"/>
      <c r="H2" s="183"/>
      <c r="I2" s="184"/>
      <c r="J2" s="183" t="s">
        <v>0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49" ht="15.75">
      <c r="F3" s="183"/>
      <c r="G3" s="183"/>
      <c r="H3" s="183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49" ht="18">
      <c r="B4" s="899" t="s">
        <v>753</v>
      </c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</row>
    <row r="6" spans="1:249" ht="15.75">
      <c r="B6" s="900" t="s">
        <v>771</v>
      </c>
      <c r="C6" s="900"/>
      <c r="D6" s="900"/>
      <c r="E6" s="900"/>
      <c r="F6" s="900"/>
      <c r="G6" s="900"/>
      <c r="H6" s="900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900"/>
      <c r="U6" s="900"/>
    </row>
    <row r="8" spans="1:249">
      <c r="A8" s="890" t="s">
        <v>948</v>
      </c>
      <c r="B8" s="890"/>
    </row>
    <row r="9" spans="1:249" ht="18">
      <c r="A9" s="185"/>
      <c r="B9" s="185"/>
      <c r="V9" s="904" t="s">
        <v>252</v>
      </c>
      <c r="W9" s="904"/>
    </row>
    <row r="10" spans="1:249" ht="12.75" customHeight="1">
      <c r="A10" s="905" t="s">
        <v>2</v>
      </c>
      <c r="B10" s="905" t="s">
        <v>113</v>
      </c>
      <c r="C10" s="907" t="s">
        <v>27</v>
      </c>
      <c r="D10" s="908"/>
      <c r="E10" s="908"/>
      <c r="F10" s="908"/>
      <c r="G10" s="908"/>
      <c r="H10" s="908"/>
      <c r="I10" s="908"/>
      <c r="J10" s="908"/>
      <c r="K10" s="909"/>
      <c r="L10" s="907" t="s">
        <v>28</v>
      </c>
      <c r="M10" s="908"/>
      <c r="N10" s="908"/>
      <c r="O10" s="908"/>
      <c r="P10" s="908"/>
      <c r="Q10" s="908"/>
      <c r="R10" s="908"/>
      <c r="S10" s="908"/>
      <c r="T10" s="909"/>
      <c r="U10" s="910" t="s">
        <v>143</v>
      </c>
      <c r="V10" s="911"/>
      <c r="W10" s="912"/>
      <c r="X10" s="187"/>
      <c r="Y10" s="187"/>
      <c r="Z10" s="187"/>
      <c r="AA10" s="187"/>
      <c r="AB10" s="187"/>
      <c r="AC10" s="188"/>
      <c r="AD10" s="189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</row>
    <row r="11" spans="1:249" ht="12.75" customHeight="1">
      <c r="A11" s="906"/>
      <c r="B11" s="906"/>
      <c r="C11" s="901" t="s">
        <v>178</v>
      </c>
      <c r="D11" s="902"/>
      <c r="E11" s="903"/>
      <c r="F11" s="901" t="s">
        <v>179</v>
      </c>
      <c r="G11" s="902"/>
      <c r="H11" s="903"/>
      <c r="I11" s="901" t="s">
        <v>19</v>
      </c>
      <c r="J11" s="902"/>
      <c r="K11" s="903"/>
      <c r="L11" s="901" t="s">
        <v>178</v>
      </c>
      <c r="M11" s="902"/>
      <c r="N11" s="903"/>
      <c r="O11" s="901" t="s">
        <v>179</v>
      </c>
      <c r="P11" s="902"/>
      <c r="Q11" s="903"/>
      <c r="R11" s="901" t="s">
        <v>19</v>
      </c>
      <c r="S11" s="902"/>
      <c r="T11" s="903"/>
      <c r="U11" s="913"/>
      <c r="V11" s="914"/>
      <c r="W11" s="915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</row>
    <row r="12" spans="1:249">
      <c r="A12" s="186"/>
      <c r="B12" s="186"/>
      <c r="C12" s="190" t="s">
        <v>253</v>
      </c>
      <c r="D12" s="191" t="s">
        <v>45</v>
      </c>
      <c r="E12" s="192" t="s">
        <v>46</v>
      </c>
      <c r="F12" s="190" t="s">
        <v>253</v>
      </c>
      <c r="G12" s="191" t="s">
        <v>45</v>
      </c>
      <c r="H12" s="192" t="s">
        <v>46</v>
      </c>
      <c r="I12" s="190" t="s">
        <v>253</v>
      </c>
      <c r="J12" s="191" t="s">
        <v>45</v>
      </c>
      <c r="K12" s="192" t="s">
        <v>46</v>
      </c>
      <c r="L12" s="190" t="s">
        <v>253</v>
      </c>
      <c r="M12" s="191" t="s">
        <v>45</v>
      </c>
      <c r="N12" s="192" t="s">
        <v>46</v>
      </c>
      <c r="O12" s="190" t="s">
        <v>253</v>
      </c>
      <c r="P12" s="191" t="s">
        <v>45</v>
      </c>
      <c r="Q12" s="192" t="s">
        <v>46</v>
      </c>
      <c r="R12" s="190" t="s">
        <v>253</v>
      </c>
      <c r="S12" s="191" t="s">
        <v>45</v>
      </c>
      <c r="T12" s="192" t="s">
        <v>46</v>
      </c>
      <c r="U12" s="186" t="s">
        <v>253</v>
      </c>
      <c r="V12" s="186" t="s">
        <v>45</v>
      </c>
      <c r="W12" s="186" t="s">
        <v>46</v>
      </c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</row>
    <row r="13" spans="1:249">
      <c r="A13" s="186">
        <v>1</v>
      </c>
      <c r="B13" s="186">
        <v>2</v>
      </c>
      <c r="C13" s="186">
        <v>3</v>
      </c>
      <c r="D13" s="186">
        <v>4</v>
      </c>
      <c r="E13" s="186">
        <v>5</v>
      </c>
      <c r="F13" s="186">
        <v>7</v>
      </c>
      <c r="G13" s="186">
        <v>8</v>
      </c>
      <c r="H13" s="186">
        <v>9</v>
      </c>
      <c r="I13" s="186">
        <v>11</v>
      </c>
      <c r="J13" s="186">
        <v>12</v>
      </c>
      <c r="K13" s="186">
        <v>13</v>
      </c>
      <c r="L13" s="186">
        <v>15</v>
      </c>
      <c r="M13" s="186">
        <v>16</v>
      </c>
      <c r="N13" s="186">
        <v>17</v>
      </c>
      <c r="O13" s="186">
        <v>19</v>
      </c>
      <c r="P13" s="186">
        <v>20</v>
      </c>
      <c r="Q13" s="186">
        <v>21</v>
      </c>
      <c r="R13" s="186">
        <v>23</v>
      </c>
      <c r="S13" s="186">
        <v>24</v>
      </c>
      <c r="T13" s="186">
        <v>25</v>
      </c>
      <c r="U13" s="186">
        <v>27</v>
      </c>
      <c r="V13" s="186">
        <v>28</v>
      </c>
      <c r="W13" s="186">
        <v>29</v>
      </c>
      <c r="X13" s="193"/>
      <c r="Y13" s="193"/>
      <c r="Z13" s="193"/>
      <c r="AA13" s="193"/>
      <c r="AB13" s="193"/>
      <c r="AC13" s="193"/>
      <c r="AD13" s="889"/>
      <c r="AE13" s="889"/>
      <c r="AF13" s="889"/>
      <c r="AG13" s="889"/>
      <c r="AH13" s="889"/>
      <c r="AI13" s="889"/>
      <c r="AJ13" s="889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</row>
    <row r="14" spans="1:249" ht="12.75" customHeight="1">
      <c r="A14" s="896" t="s">
        <v>245</v>
      </c>
      <c r="B14" s="897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94"/>
      <c r="V14" s="195"/>
      <c r="W14" s="195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889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</row>
    <row r="15" spans="1:249">
      <c r="A15" s="196">
        <v>1</v>
      </c>
      <c r="B15" s="197" t="s">
        <v>128</v>
      </c>
      <c r="C15" s="517">
        <v>952.76</v>
      </c>
      <c r="D15" s="517">
        <v>391.32</v>
      </c>
      <c r="E15" s="517">
        <v>357.28</v>
      </c>
      <c r="F15" s="517">
        <v>0</v>
      </c>
      <c r="G15" s="517">
        <v>0</v>
      </c>
      <c r="H15" s="517">
        <v>0</v>
      </c>
      <c r="I15" s="517">
        <f>C15+F15</f>
        <v>952.76</v>
      </c>
      <c r="J15" s="517">
        <f>D15+G15</f>
        <v>391.32</v>
      </c>
      <c r="K15" s="517">
        <f>E15+H15</f>
        <v>357.28</v>
      </c>
      <c r="L15" s="517">
        <v>767.96</v>
      </c>
      <c r="M15" s="517">
        <v>315.41000000000003</v>
      </c>
      <c r="N15" s="517">
        <v>287.98</v>
      </c>
      <c r="O15" s="517">
        <v>0</v>
      </c>
      <c r="P15" s="517">
        <v>0</v>
      </c>
      <c r="Q15" s="517">
        <v>0</v>
      </c>
      <c r="R15" s="516">
        <f>L15+O15</f>
        <v>767.96</v>
      </c>
      <c r="S15" s="516">
        <f>M15+P15</f>
        <v>315.41000000000003</v>
      </c>
      <c r="T15" s="516">
        <f>N15+Q15</f>
        <v>287.98</v>
      </c>
      <c r="U15" s="516">
        <f>I15+R15</f>
        <v>1720.72</v>
      </c>
      <c r="V15" s="516">
        <f>J15+S15</f>
        <v>706.73</v>
      </c>
      <c r="W15" s="516">
        <f>K15+T15</f>
        <v>645.26</v>
      </c>
      <c r="X15" s="518"/>
      <c r="AD15" s="518"/>
      <c r="AE15" s="518"/>
      <c r="AF15" s="518"/>
      <c r="AG15" s="518"/>
      <c r="AH15" s="518"/>
      <c r="AI15" s="518"/>
      <c r="AJ15" s="518"/>
    </row>
    <row r="16" spans="1:249">
      <c r="A16" s="196">
        <v>2</v>
      </c>
      <c r="B16" s="199" t="s">
        <v>484</v>
      </c>
      <c r="C16" s="517">
        <v>12168.11</v>
      </c>
      <c r="D16" s="517">
        <v>4997.62</v>
      </c>
      <c r="E16" s="517">
        <v>4563.03</v>
      </c>
      <c r="F16" s="517">
        <v>8125.68</v>
      </c>
      <c r="G16" s="517">
        <v>3337.33</v>
      </c>
      <c r="H16" s="517">
        <v>3047.13</v>
      </c>
      <c r="I16" s="517">
        <f t="shared" ref="I16:I19" si="0">C16+F16</f>
        <v>20293.79</v>
      </c>
      <c r="J16" s="517">
        <f t="shared" ref="J16:J19" si="1">D16+G16</f>
        <v>8334.9500000000007</v>
      </c>
      <c r="K16" s="517">
        <f t="shared" ref="K16:K19" si="2">E16+H16</f>
        <v>7610.16</v>
      </c>
      <c r="L16" s="517">
        <v>9807.93</v>
      </c>
      <c r="M16" s="517">
        <v>4028.26</v>
      </c>
      <c r="N16" s="517">
        <v>3677.97</v>
      </c>
      <c r="O16" s="517">
        <v>6538.62</v>
      </c>
      <c r="P16" s="517">
        <v>2685.51</v>
      </c>
      <c r="Q16" s="517">
        <v>2451.98</v>
      </c>
      <c r="R16" s="516">
        <f t="shared" ref="R16:R19" si="3">L16+O16</f>
        <v>16346.55</v>
      </c>
      <c r="S16" s="516">
        <f t="shared" ref="S16:S19" si="4">M16+P16</f>
        <v>6713.77</v>
      </c>
      <c r="T16" s="516">
        <f t="shared" ref="T16:T19" si="5">N16+Q16</f>
        <v>6129.95</v>
      </c>
      <c r="U16" s="516">
        <f t="shared" ref="U16:U19" si="6">I16+R16</f>
        <v>36640.339999999997</v>
      </c>
      <c r="V16" s="516">
        <f t="shared" ref="V16:V19" si="7">J16+S16</f>
        <v>15048.720000000001</v>
      </c>
      <c r="W16" s="516">
        <f t="shared" ref="W16:W19" si="8">K16+T16</f>
        <v>13740.11</v>
      </c>
      <c r="X16" s="518"/>
      <c r="AA16" s="518"/>
      <c r="AD16" s="518"/>
      <c r="AE16" s="518"/>
      <c r="AF16" s="518"/>
      <c r="AG16" s="518"/>
      <c r="AH16" s="518"/>
      <c r="AI16" s="518"/>
      <c r="AJ16" s="518"/>
    </row>
    <row r="17" spans="1:36" ht="15" customHeight="1">
      <c r="A17" s="196">
        <v>3</v>
      </c>
      <c r="B17" s="199" t="s">
        <v>132</v>
      </c>
      <c r="C17" s="517">
        <v>2267.96</v>
      </c>
      <c r="D17" s="517">
        <v>931.49</v>
      </c>
      <c r="E17" s="517">
        <v>850.49</v>
      </c>
      <c r="F17" s="517">
        <v>2721.56</v>
      </c>
      <c r="G17" s="517">
        <v>1117.78</v>
      </c>
      <c r="H17" s="517">
        <v>1020.59</v>
      </c>
      <c r="I17" s="517">
        <f t="shared" si="0"/>
        <v>4989.5200000000004</v>
      </c>
      <c r="J17" s="517">
        <f t="shared" si="1"/>
        <v>2049.27</v>
      </c>
      <c r="K17" s="517">
        <f t="shared" si="2"/>
        <v>1871.08</v>
      </c>
      <c r="L17" s="517">
        <v>1425.41</v>
      </c>
      <c r="M17" s="517">
        <v>585.44000000000005</v>
      </c>
      <c r="N17" s="517">
        <v>534.53</v>
      </c>
      <c r="O17" s="517">
        <v>1710.5</v>
      </c>
      <c r="P17" s="517">
        <v>702.53</v>
      </c>
      <c r="Q17" s="517">
        <v>641.42999999999995</v>
      </c>
      <c r="R17" s="516">
        <f t="shared" si="3"/>
        <v>3135.91</v>
      </c>
      <c r="S17" s="516">
        <f t="shared" si="4"/>
        <v>1287.97</v>
      </c>
      <c r="T17" s="516">
        <f t="shared" si="5"/>
        <v>1175.96</v>
      </c>
      <c r="U17" s="516">
        <f t="shared" si="6"/>
        <v>8125.43</v>
      </c>
      <c r="V17" s="516">
        <f t="shared" si="7"/>
        <v>3337.24</v>
      </c>
      <c r="W17" s="516">
        <f t="shared" si="8"/>
        <v>3047.04</v>
      </c>
      <c r="X17" s="518"/>
      <c r="AA17" s="518"/>
      <c r="AD17" s="518"/>
      <c r="AE17" s="518"/>
      <c r="AF17" s="518"/>
      <c r="AG17" s="518"/>
      <c r="AH17" s="518"/>
      <c r="AI17" s="518"/>
      <c r="AJ17" s="518"/>
    </row>
    <row r="18" spans="1:36" ht="12.6" customHeight="1">
      <c r="A18" s="196">
        <v>4</v>
      </c>
      <c r="B18" s="199" t="s">
        <v>130</v>
      </c>
      <c r="C18" s="517">
        <v>612.49</v>
      </c>
      <c r="D18" s="517">
        <v>251.56</v>
      </c>
      <c r="E18" s="517">
        <v>229.68</v>
      </c>
      <c r="F18" s="517">
        <v>0</v>
      </c>
      <c r="G18" s="517">
        <v>0</v>
      </c>
      <c r="H18" s="517">
        <v>0</v>
      </c>
      <c r="I18" s="517">
        <f t="shared" si="0"/>
        <v>612.49</v>
      </c>
      <c r="J18" s="517">
        <f t="shared" si="1"/>
        <v>251.56</v>
      </c>
      <c r="K18" s="517">
        <f t="shared" si="2"/>
        <v>229.68</v>
      </c>
      <c r="L18" s="517">
        <v>493.69</v>
      </c>
      <c r="M18" s="517">
        <v>202.77</v>
      </c>
      <c r="N18" s="517">
        <v>185.13</v>
      </c>
      <c r="O18" s="517">
        <v>0</v>
      </c>
      <c r="P18" s="517">
        <v>0</v>
      </c>
      <c r="Q18" s="517">
        <v>0</v>
      </c>
      <c r="R18" s="516">
        <f t="shared" si="3"/>
        <v>493.69</v>
      </c>
      <c r="S18" s="516">
        <f t="shared" si="4"/>
        <v>202.77</v>
      </c>
      <c r="T18" s="516">
        <f t="shared" si="5"/>
        <v>185.13</v>
      </c>
      <c r="U18" s="516">
        <f t="shared" si="6"/>
        <v>1106.18</v>
      </c>
      <c r="V18" s="516">
        <f t="shared" si="7"/>
        <v>454.33000000000004</v>
      </c>
      <c r="W18" s="516">
        <f t="shared" si="8"/>
        <v>414.81</v>
      </c>
      <c r="X18" s="518"/>
      <c r="AD18" s="518"/>
      <c r="AE18" s="518"/>
      <c r="AF18" s="518"/>
      <c r="AG18" s="518"/>
      <c r="AH18" s="518"/>
      <c r="AI18" s="518"/>
      <c r="AJ18" s="518"/>
    </row>
    <row r="19" spans="1:36">
      <c r="A19" s="196">
        <v>5</v>
      </c>
      <c r="B19" s="197" t="s">
        <v>131</v>
      </c>
      <c r="C19" s="517">
        <v>432.03</v>
      </c>
      <c r="D19" s="517">
        <v>177.45</v>
      </c>
      <c r="E19" s="517">
        <v>162.01</v>
      </c>
      <c r="F19" s="517">
        <v>0</v>
      </c>
      <c r="G19" s="517">
        <v>0</v>
      </c>
      <c r="H19" s="517">
        <v>0</v>
      </c>
      <c r="I19" s="517">
        <f t="shared" si="0"/>
        <v>432.03</v>
      </c>
      <c r="J19" s="517">
        <f t="shared" si="1"/>
        <v>177.45</v>
      </c>
      <c r="K19" s="517">
        <f t="shared" si="2"/>
        <v>162.01</v>
      </c>
      <c r="L19" s="517">
        <v>337.37</v>
      </c>
      <c r="M19" s="517">
        <v>138.56</v>
      </c>
      <c r="N19" s="517">
        <v>126.51</v>
      </c>
      <c r="O19" s="517">
        <v>0</v>
      </c>
      <c r="P19" s="517">
        <v>0</v>
      </c>
      <c r="Q19" s="517">
        <v>0</v>
      </c>
      <c r="R19" s="516">
        <f t="shared" si="3"/>
        <v>337.37</v>
      </c>
      <c r="S19" s="516">
        <f t="shared" si="4"/>
        <v>138.56</v>
      </c>
      <c r="T19" s="516">
        <f t="shared" si="5"/>
        <v>126.51</v>
      </c>
      <c r="U19" s="516">
        <f t="shared" si="6"/>
        <v>769.4</v>
      </c>
      <c r="V19" s="516">
        <f t="shared" si="7"/>
        <v>316.01</v>
      </c>
      <c r="W19" s="516">
        <f t="shared" si="8"/>
        <v>288.52</v>
      </c>
      <c r="X19" s="518"/>
      <c r="AD19" s="518"/>
      <c r="AE19" s="518"/>
      <c r="AF19" s="518"/>
      <c r="AG19" s="518"/>
      <c r="AH19" s="518"/>
      <c r="AI19" s="518"/>
      <c r="AJ19" s="518"/>
    </row>
    <row r="20" spans="1:36" ht="12.75" customHeight="1">
      <c r="A20" s="896" t="s">
        <v>246</v>
      </c>
      <c r="B20" s="8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518"/>
      <c r="AD20" s="518"/>
      <c r="AE20" s="518"/>
      <c r="AF20" s="518"/>
      <c r="AG20" s="518"/>
      <c r="AH20" s="518"/>
      <c r="AI20" s="518"/>
      <c r="AJ20" s="518"/>
    </row>
    <row r="21" spans="1:36">
      <c r="A21" s="196">
        <v>6</v>
      </c>
      <c r="B21" s="197" t="s">
        <v>133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AD21" s="518"/>
      <c r="AE21" s="518"/>
      <c r="AF21" s="518"/>
      <c r="AG21" s="518"/>
      <c r="AH21" s="518"/>
      <c r="AI21" s="518"/>
      <c r="AJ21" s="518"/>
    </row>
    <row r="22" spans="1:36">
      <c r="A22" s="196">
        <v>7</v>
      </c>
      <c r="B22" s="197" t="s">
        <v>134</v>
      </c>
      <c r="C22" s="198">
        <v>283.39999999999998</v>
      </c>
      <c r="D22" s="198">
        <v>116.4</v>
      </c>
      <c r="E22" s="198">
        <v>106.28</v>
      </c>
      <c r="F22" s="198">
        <v>188.94</v>
      </c>
      <c r="G22" s="198">
        <v>77.599999999999994</v>
      </c>
      <c r="H22" s="198">
        <v>70.849999999999994</v>
      </c>
      <c r="I22" s="198">
        <f>C22+F22</f>
        <v>472.34</v>
      </c>
      <c r="J22" s="198">
        <f>D22+G22</f>
        <v>194</v>
      </c>
      <c r="K22" s="198">
        <f>E22+H22</f>
        <v>177.13</v>
      </c>
      <c r="L22" s="198">
        <v>139.59</v>
      </c>
      <c r="M22" s="198">
        <v>57.33</v>
      </c>
      <c r="N22" s="198">
        <v>52.34</v>
      </c>
      <c r="O22" s="198">
        <v>93.05</v>
      </c>
      <c r="P22" s="198">
        <v>38.22</v>
      </c>
      <c r="Q22" s="198">
        <v>34.9</v>
      </c>
      <c r="R22" s="198">
        <f>L22+O22</f>
        <v>232.64</v>
      </c>
      <c r="S22" s="198">
        <f>M22+P22</f>
        <v>95.55</v>
      </c>
      <c r="T22" s="198">
        <f>N22+Q22</f>
        <v>87.240000000000009</v>
      </c>
      <c r="U22" s="198">
        <f>I22+R22</f>
        <v>704.98</v>
      </c>
      <c r="V22" s="198">
        <f>J22+S22</f>
        <v>289.55</v>
      </c>
      <c r="W22" s="198">
        <f>K22+T22</f>
        <v>264.37</v>
      </c>
      <c r="AD22" s="518"/>
      <c r="AE22" s="518"/>
      <c r="AF22" s="518"/>
      <c r="AG22" s="518"/>
      <c r="AH22" s="518"/>
      <c r="AI22" s="518"/>
      <c r="AJ22" s="518"/>
    </row>
    <row r="23" spans="1:36">
      <c r="A23" s="196">
        <v>8</v>
      </c>
      <c r="B23" s="197" t="s">
        <v>713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Z23" s="518"/>
      <c r="AD23" s="518"/>
      <c r="AE23" s="518"/>
      <c r="AF23" s="518"/>
      <c r="AG23" s="518"/>
      <c r="AH23" s="518"/>
      <c r="AI23" s="518"/>
      <c r="AJ23" s="518"/>
    </row>
    <row r="24" spans="1:36">
      <c r="A24" s="196"/>
      <c r="B24" s="197" t="s">
        <v>949</v>
      </c>
      <c r="C24" s="198">
        <v>538.92999999999995</v>
      </c>
      <c r="D24" s="198">
        <v>221.34</v>
      </c>
      <c r="E24" s="198">
        <v>202.1</v>
      </c>
      <c r="F24" s="198">
        <v>359.28480000000002</v>
      </c>
      <c r="G24" s="198">
        <v>147.56340000000003</v>
      </c>
      <c r="H24" s="198">
        <v>134.73180000000002</v>
      </c>
      <c r="I24" s="198">
        <f>C24+F24</f>
        <v>898.21479999999997</v>
      </c>
      <c r="J24" s="198">
        <f>D24+G24</f>
        <v>368.90340000000003</v>
      </c>
      <c r="K24" s="198">
        <f>E24+H24</f>
        <v>336.83180000000004</v>
      </c>
      <c r="L24" s="198">
        <v>575.60159999999996</v>
      </c>
      <c r="M24" s="198">
        <v>236.40779999999998</v>
      </c>
      <c r="N24" s="198">
        <v>215.85059999999999</v>
      </c>
      <c r="O24" s="198">
        <v>383.73439999999999</v>
      </c>
      <c r="P24" s="198">
        <v>157.6052</v>
      </c>
      <c r="Q24" s="198">
        <v>143.90040000000002</v>
      </c>
      <c r="R24" s="198">
        <f>L24+O24</f>
        <v>959.33600000000001</v>
      </c>
      <c r="S24" s="198">
        <f>M24+P24</f>
        <v>394.01299999999998</v>
      </c>
      <c r="T24" s="198">
        <f>N24+Q24</f>
        <v>359.75099999999998</v>
      </c>
      <c r="U24" s="198">
        <f>I24+R24</f>
        <v>1857.5508</v>
      </c>
      <c r="V24" s="198">
        <f>J24+S24</f>
        <v>762.91640000000007</v>
      </c>
      <c r="W24" s="198">
        <f>K24+T24</f>
        <v>696.58280000000002</v>
      </c>
      <c r="AD24" s="518"/>
      <c r="AE24" s="518"/>
      <c r="AF24" s="518"/>
      <c r="AG24" s="518"/>
      <c r="AH24" s="518"/>
      <c r="AI24" s="518"/>
      <c r="AJ24" s="518"/>
    </row>
    <row r="25" spans="1:36">
      <c r="A25" s="894" t="s">
        <v>19</v>
      </c>
      <c r="B25" s="895"/>
      <c r="C25" s="516">
        <f>C15+C16+C17+C18+C19+C21+C22+C23+C24</f>
        <v>17255.680000000004</v>
      </c>
      <c r="D25" s="516">
        <f t="shared" ref="D25:W25" si="9">D15+D16+D17+D18+D19+D21+D22+D23+D24</f>
        <v>7087.1799999999994</v>
      </c>
      <c r="E25" s="516">
        <f t="shared" si="9"/>
        <v>6470.87</v>
      </c>
      <c r="F25" s="516">
        <f t="shared" si="9"/>
        <v>11395.4648</v>
      </c>
      <c r="G25" s="516">
        <f t="shared" si="9"/>
        <v>4680.2734</v>
      </c>
      <c r="H25" s="516">
        <f t="shared" si="9"/>
        <v>4273.3018000000011</v>
      </c>
      <c r="I25" s="516">
        <f t="shared" si="9"/>
        <v>28651.144800000002</v>
      </c>
      <c r="J25" s="516">
        <f t="shared" si="9"/>
        <v>11767.4534</v>
      </c>
      <c r="K25" s="516">
        <f t="shared" si="9"/>
        <v>10744.1718</v>
      </c>
      <c r="L25" s="516">
        <f t="shared" si="9"/>
        <v>13547.551600000001</v>
      </c>
      <c r="M25" s="516">
        <f t="shared" si="9"/>
        <v>5564.1778000000013</v>
      </c>
      <c r="N25" s="516">
        <f t="shared" si="9"/>
        <v>5080.3105999999998</v>
      </c>
      <c r="O25" s="516">
        <f t="shared" si="9"/>
        <v>8725.9043999999976</v>
      </c>
      <c r="P25" s="516">
        <f t="shared" si="9"/>
        <v>3583.8651999999997</v>
      </c>
      <c r="Q25" s="516">
        <f t="shared" si="9"/>
        <v>3272.2103999999999</v>
      </c>
      <c r="R25" s="516">
        <f t="shared" si="9"/>
        <v>22273.455999999995</v>
      </c>
      <c r="S25" s="516">
        <f t="shared" si="9"/>
        <v>9148.0429999999997</v>
      </c>
      <c r="T25" s="516">
        <f t="shared" si="9"/>
        <v>8352.5210000000006</v>
      </c>
      <c r="U25" s="516">
        <f t="shared" si="9"/>
        <v>50924.6008</v>
      </c>
      <c r="V25" s="516">
        <f t="shared" si="9"/>
        <v>20915.496400000004</v>
      </c>
      <c r="W25" s="516">
        <f t="shared" si="9"/>
        <v>19096.692800000001</v>
      </c>
      <c r="X25" s="518"/>
      <c r="AD25" s="518"/>
      <c r="AE25" s="518"/>
      <c r="AF25" s="518"/>
      <c r="AG25" s="518"/>
      <c r="AH25" s="518"/>
      <c r="AI25" s="518"/>
      <c r="AJ25" s="518"/>
    </row>
    <row r="26" spans="1:36">
      <c r="A26" s="200"/>
      <c r="B26" s="200"/>
    </row>
    <row r="28" spans="1:36">
      <c r="B28" s="182" t="s">
        <v>11</v>
      </c>
      <c r="AD28" s="518"/>
    </row>
    <row r="30" spans="1:36">
      <c r="A30" s="891"/>
      <c r="B30" s="891"/>
      <c r="C30" s="891"/>
      <c r="D30" s="891"/>
      <c r="E30" s="891"/>
      <c r="F30" s="891"/>
      <c r="G30" s="891"/>
      <c r="H30" s="891"/>
      <c r="I30" s="891"/>
      <c r="J30" s="201"/>
      <c r="K30" s="201"/>
      <c r="L30" s="201"/>
      <c r="M30" s="201"/>
      <c r="N30" s="201"/>
      <c r="O30" s="891"/>
      <c r="P30" s="891"/>
      <c r="Q30" s="891"/>
      <c r="R30" s="891"/>
      <c r="S30" s="891"/>
      <c r="T30" s="891"/>
      <c r="U30" s="891"/>
    </row>
    <row r="31" spans="1:36">
      <c r="AF31" s="518"/>
      <c r="AG31" s="518"/>
      <c r="AH31" s="518"/>
    </row>
    <row r="32" spans="1:36" ht="15.75">
      <c r="A32" s="202" t="s">
        <v>12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R32" s="893" t="s">
        <v>13</v>
      </c>
      <c r="S32" s="893"/>
      <c r="T32" s="893"/>
      <c r="U32" s="893"/>
    </row>
    <row r="33" spans="1:29" ht="15.75">
      <c r="A33" s="892" t="s">
        <v>14</v>
      </c>
      <c r="B33" s="892"/>
      <c r="C33" s="892"/>
      <c r="D33" s="892"/>
      <c r="E33" s="892"/>
      <c r="F33" s="892"/>
      <c r="G33" s="892"/>
      <c r="H33" s="892"/>
      <c r="I33" s="892"/>
      <c r="J33" s="892"/>
      <c r="K33" s="892"/>
      <c r="L33" s="892"/>
      <c r="M33" s="892"/>
      <c r="N33" s="892"/>
      <c r="O33" s="892"/>
      <c r="P33" s="892"/>
      <c r="Q33" s="892"/>
      <c r="R33" s="892"/>
      <c r="S33" s="892"/>
      <c r="T33" s="892"/>
      <c r="U33" s="892"/>
    </row>
    <row r="34" spans="1:29" ht="15.75">
      <c r="A34" s="892" t="s">
        <v>15</v>
      </c>
      <c r="B34" s="892"/>
      <c r="C34" s="892"/>
      <c r="D34" s="892"/>
      <c r="E34" s="892"/>
      <c r="F34" s="892"/>
      <c r="G34" s="892"/>
      <c r="H34" s="892"/>
      <c r="I34" s="892"/>
      <c r="J34" s="892"/>
      <c r="K34" s="892"/>
      <c r="L34" s="892"/>
      <c r="M34" s="892"/>
      <c r="N34" s="892"/>
      <c r="O34" s="892"/>
      <c r="P34" s="892"/>
      <c r="Q34" s="892"/>
      <c r="R34" s="892"/>
      <c r="S34" s="892"/>
      <c r="T34" s="892"/>
      <c r="U34" s="892"/>
    </row>
    <row r="35" spans="1:29">
      <c r="R35" s="890" t="s">
        <v>86</v>
      </c>
      <c r="S35" s="890"/>
      <c r="T35" s="890"/>
      <c r="U35" s="890"/>
      <c r="V35" s="890"/>
      <c r="W35" s="890"/>
    </row>
    <row r="37" spans="1:29">
      <c r="I37" s="518"/>
      <c r="J37" s="518"/>
      <c r="K37" s="518"/>
    </row>
    <row r="39" spans="1:29">
      <c r="I39" s="518"/>
      <c r="J39" s="518"/>
    </row>
    <row r="41" spans="1:29">
      <c r="K41" s="518"/>
    </row>
    <row r="48" spans="1:29">
      <c r="AC48" s="518"/>
    </row>
    <row r="50" spans="29:29">
      <c r="AC50" s="518"/>
    </row>
  </sheetData>
  <mergeCells count="28">
    <mergeCell ref="V9:W9"/>
    <mergeCell ref="A10:A11"/>
    <mergeCell ref="B10:B11"/>
    <mergeCell ref="C10:K10"/>
    <mergeCell ref="L10:T10"/>
    <mergeCell ref="U10:W11"/>
    <mergeCell ref="R11:T11"/>
    <mergeCell ref="O1:U1"/>
    <mergeCell ref="B4:U4"/>
    <mergeCell ref="B6:U6"/>
    <mergeCell ref="A8:B8"/>
    <mergeCell ref="C11:E11"/>
    <mergeCell ref="F11:H11"/>
    <mergeCell ref="I11:K11"/>
    <mergeCell ref="L11:N11"/>
    <mergeCell ref="O11:Q11"/>
    <mergeCell ref="AD13:AF13"/>
    <mergeCell ref="AG13:AI13"/>
    <mergeCell ref="AJ13:AJ14"/>
    <mergeCell ref="R35:W35"/>
    <mergeCell ref="A30:I30"/>
    <mergeCell ref="O30:U30"/>
    <mergeCell ref="A33:U33"/>
    <mergeCell ref="R32:U32"/>
    <mergeCell ref="A34:U34"/>
    <mergeCell ref="A25:B25"/>
    <mergeCell ref="A20:B20"/>
    <mergeCell ref="A14:B14"/>
  </mergeCells>
  <printOptions horizontalCentered="1"/>
  <pageMargins left="1.03" right="0.70866141732283472" top="0.23622047244094491" bottom="0" header="0.31496062992125984" footer="0.31496062992125984"/>
  <pageSetup paperSize="9" scale="55" orientation="landscape" r:id="rId1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1"/>
  <sheetViews>
    <sheetView view="pageBreakPreview" zoomScaleNormal="90" zoomScaleSheetLayoutView="100" workbookViewId="0">
      <selection activeCell="R13" sqref="R13:T31"/>
    </sheetView>
  </sheetViews>
  <sheetFormatPr defaultRowHeight="12.75"/>
  <cols>
    <col min="1" max="1" width="8.28515625" style="91" customWidth="1"/>
    <col min="2" max="2" width="15.5703125" style="91" customWidth="1"/>
    <col min="3" max="3" width="15.28515625" style="91" customWidth="1"/>
    <col min="4" max="4" width="17.42578125" style="91" customWidth="1"/>
    <col min="5" max="5" width="16.140625" style="91" customWidth="1"/>
    <col min="6" max="6" width="16" style="91" customWidth="1"/>
    <col min="7" max="7" width="14.85546875" style="91" customWidth="1"/>
    <col min="8" max="8" width="17.7109375" style="91" customWidth="1"/>
    <col min="9" max="9" width="15.5703125" style="91" customWidth="1"/>
    <col min="10" max="10" width="13.28515625" style="91" customWidth="1"/>
    <col min="11" max="11" width="12" style="91" customWidth="1"/>
    <col min="12" max="12" width="11.85546875" style="91" customWidth="1"/>
    <col min="13" max="17" width="9.140625" style="91"/>
    <col min="18" max="18" width="11" style="91" bestFit="1" customWidth="1"/>
    <col min="19" max="19" width="11.5703125" style="91" bestFit="1" customWidth="1"/>
    <col min="20" max="20" width="11.140625" style="91" customWidth="1"/>
    <col min="21" max="256" width="9.140625" style="91"/>
    <col min="257" max="257" width="8.28515625" style="91" customWidth="1"/>
    <col min="258" max="258" width="15.5703125" style="91" customWidth="1"/>
    <col min="259" max="259" width="15.28515625" style="91" customWidth="1"/>
    <col min="260" max="260" width="17.42578125" style="91" customWidth="1"/>
    <col min="261" max="261" width="16.140625" style="91" customWidth="1"/>
    <col min="262" max="262" width="16" style="91" customWidth="1"/>
    <col min="263" max="263" width="14.85546875" style="91" customWidth="1"/>
    <col min="264" max="264" width="17.140625" style="91" customWidth="1"/>
    <col min="265" max="265" width="15" style="91" customWidth="1"/>
    <col min="266" max="266" width="12.42578125" style="91" customWidth="1"/>
    <col min="267" max="267" width="12" style="91" customWidth="1"/>
    <col min="268" max="268" width="11.85546875" style="91" customWidth="1"/>
    <col min="269" max="512" width="9.140625" style="91"/>
    <col min="513" max="513" width="8.28515625" style="91" customWidth="1"/>
    <col min="514" max="514" width="15.5703125" style="91" customWidth="1"/>
    <col min="515" max="515" width="15.28515625" style="91" customWidth="1"/>
    <col min="516" max="516" width="17.42578125" style="91" customWidth="1"/>
    <col min="517" max="517" width="16.140625" style="91" customWidth="1"/>
    <col min="518" max="518" width="16" style="91" customWidth="1"/>
    <col min="519" max="519" width="14.85546875" style="91" customWidth="1"/>
    <col min="520" max="520" width="17.140625" style="91" customWidth="1"/>
    <col min="521" max="521" width="15" style="91" customWidth="1"/>
    <col min="522" max="522" width="12.42578125" style="91" customWidth="1"/>
    <col min="523" max="523" width="12" style="91" customWidth="1"/>
    <col min="524" max="524" width="11.85546875" style="91" customWidth="1"/>
    <col min="525" max="768" width="9.140625" style="91"/>
    <col min="769" max="769" width="8.28515625" style="91" customWidth="1"/>
    <col min="770" max="770" width="15.5703125" style="91" customWidth="1"/>
    <col min="771" max="771" width="15.28515625" style="91" customWidth="1"/>
    <col min="772" max="772" width="17.42578125" style="91" customWidth="1"/>
    <col min="773" max="773" width="16.140625" style="91" customWidth="1"/>
    <col min="774" max="774" width="16" style="91" customWidth="1"/>
    <col min="775" max="775" width="14.85546875" style="91" customWidth="1"/>
    <col min="776" max="776" width="17.140625" style="91" customWidth="1"/>
    <col min="777" max="777" width="15" style="91" customWidth="1"/>
    <col min="778" max="778" width="12.42578125" style="91" customWidth="1"/>
    <col min="779" max="779" width="12" style="91" customWidth="1"/>
    <col min="780" max="780" width="11.85546875" style="91" customWidth="1"/>
    <col min="781" max="1024" width="9.140625" style="91"/>
    <col min="1025" max="1025" width="8.28515625" style="91" customWidth="1"/>
    <col min="1026" max="1026" width="15.5703125" style="91" customWidth="1"/>
    <col min="1027" max="1027" width="15.28515625" style="91" customWidth="1"/>
    <col min="1028" max="1028" width="17.42578125" style="91" customWidth="1"/>
    <col min="1029" max="1029" width="16.140625" style="91" customWidth="1"/>
    <col min="1030" max="1030" width="16" style="91" customWidth="1"/>
    <col min="1031" max="1031" width="14.85546875" style="91" customWidth="1"/>
    <col min="1032" max="1032" width="17.140625" style="91" customWidth="1"/>
    <col min="1033" max="1033" width="15" style="91" customWidth="1"/>
    <col min="1034" max="1034" width="12.42578125" style="91" customWidth="1"/>
    <col min="1035" max="1035" width="12" style="91" customWidth="1"/>
    <col min="1036" max="1036" width="11.85546875" style="91" customWidth="1"/>
    <col min="1037" max="1280" width="9.140625" style="91"/>
    <col min="1281" max="1281" width="8.28515625" style="91" customWidth="1"/>
    <col min="1282" max="1282" width="15.5703125" style="91" customWidth="1"/>
    <col min="1283" max="1283" width="15.28515625" style="91" customWidth="1"/>
    <col min="1284" max="1284" width="17.42578125" style="91" customWidth="1"/>
    <col min="1285" max="1285" width="16.140625" style="91" customWidth="1"/>
    <col min="1286" max="1286" width="16" style="91" customWidth="1"/>
    <col min="1287" max="1287" width="14.85546875" style="91" customWidth="1"/>
    <col min="1288" max="1288" width="17.140625" style="91" customWidth="1"/>
    <col min="1289" max="1289" width="15" style="91" customWidth="1"/>
    <col min="1290" max="1290" width="12.42578125" style="91" customWidth="1"/>
    <col min="1291" max="1291" width="12" style="91" customWidth="1"/>
    <col min="1292" max="1292" width="11.85546875" style="91" customWidth="1"/>
    <col min="1293" max="1536" width="9.140625" style="91"/>
    <col min="1537" max="1537" width="8.28515625" style="91" customWidth="1"/>
    <col min="1538" max="1538" width="15.5703125" style="91" customWidth="1"/>
    <col min="1539" max="1539" width="15.28515625" style="91" customWidth="1"/>
    <col min="1540" max="1540" width="17.42578125" style="91" customWidth="1"/>
    <col min="1541" max="1541" width="16.140625" style="91" customWidth="1"/>
    <col min="1542" max="1542" width="16" style="91" customWidth="1"/>
    <col min="1543" max="1543" width="14.85546875" style="91" customWidth="1"/>
    <col min="1544" max="1544" width="17.140625" style="91" customWidth="1"/>
    <col min="1545" max="1545" width="15" style="91" customWidth="1"/>
    <col min="1546" max="1546" width="12.42578125" style="91" customWidth="1"/>
    <col min="1547" max="1547" width="12" style="91" customWidth="1"/>
    <col min="1548" max="1548" width="11.85546875" style="91" customWidth="1"/>
    <col min="1549" max="1792" width="9.140625" style="91"/>
    <col min="1793" max="1793" width="8.28515625" style="91" customWidth="1"/>
    <col min="1794" max="1794" width="15.5703125" style="91" customWidth="1"/>
    <col min="1795" max="1795" width="15.28515625" style="91" customWidth="1"/>
    <col min="1796" max="1796" width="17.42578125" style="91" customWidth="1"/>
    <col min="1797" max="1797" width="16.140625" style="91" customWidth="1"/>
    <col min="1798" max="1798" width="16" style="91" customWidth="1"/>
    <col min="1799" max="1799" width="14.85546875" style="91" customWidth="1"/>
    <col min="1800" max="1800" width="17.140625" style="91" customWidth="1"/>
    <col min="1801" max="1801" width="15" style="91" customWidth="1"/>
    <col min="1802" max="1802" width="12.42578125" style="91" customWidth="1"/>
    <col min="1803" max="1803" width="12" style="91" customWidth="1"/>
    <col min="1804" max="1804" width="11.85546875" style="91" customWidth="1"/>
    <col min="1805" max="2048" width="9.140625" style="91"/>
    <col min="2049" max="2049" width="8.28515625" style="91" customWidth="1"/>
    <col min="2050" max="2050" width="15.5703125" style="91" customWidth="1"/>
    <col min="2051" max="2051" width="15.28515625" style="91" customWidth="1"/>
    <col min="2052" max="2052" width="17.42578125" style="91" customWidth="1"/>
    <col min="2053" max="2053" width="16.140625" style="91" customWidth="1"/>
    <col min="2054" max="2054" width="16" style="91" customWidth="1"/>
    <col min="2055" max="2055" width="14.85546875" style="91" customWidth="1"/>
    <col min="2056" max="2056" width="17.140625" style="91" customWidth="1"/>
    <col min="2057" max="2057" width="15" style="91" customWidth="1"/>
    <col min="2058" max="2058" width="12.42578125" style="91" customWidth="1"/>
    <col min="2059" max="2059" width="12" style="91" customWidth="1"/>
    <col min="2060" max="2060" width="11.85546875" style="91" customWidth="1"/>
    <col min="2061" max="2304" width="9.140625" style="91"/>
    <col min="2305" max="2305" width="8.28515625" style="91" customWidth="1"/>
    <col min="2306" max="2306" width="15.5703125" style="91" customWidth="1"/>
    <col min="2307" max="2307" width="15.28515625" style="91" customWidth="1"/>
    <col min="2308" max="2308" width="17.42578125" style="91" customWidth="1"/>
    <col min="2309" max="2309" width="16.140625" style="91" customWidth="1"/>
    <col min="2310" max="2310" width="16" style="91" customWidth="1"/>
    <col min="2311" max="2311" width="14.85546875" style="91" customWidth="1"/>
    <col min="2312" max="2312" width="17.140625" style="91" customWidth="1"/>
    <col min="2313" max="2313" width="15" style="91" customWidth="1"/>
    <col min="2314" max="2314" width="12.42578125" style="91" customWidth="1"/>
    <col min="2315" max="2315" width="12" style="91" customWidth="1"/>
    <col min="2316" max="2316" width="11.85546875" style="91" customWidth="1"/>
    <col min="2317" max="2560" width="9.140625" style="91"/>
    <col min="2561" max="2561" width="8.28515625" style="91" customWidth="1"/>
    <col min="2562" max="2562" width="15.5703125" style="91" customWidth="1"/>
    <col min="2563" max="2563" width="15.28515625" style="91" customWidth="1"/>
    <col min="2564" max="2564" width="17.42578125" style="91" customWidth="1"/>
    <col min="2565" max="2565" width="16.140625" style="91" customWidth="1"/>
    <col min="2566" max="2566" width="16" style="91" customWidth="1"/>
    <col min="2567" max="2567" width="14.85546875" style="91" customWidth="1"/>
    <col min="2568" max="2568" width="17.140625" style="91" customWidth="1"/>
    <col min="2569" max="2569" width="15" style="91" customWidth="1"/>
    <col min="2570" max="2570" width="12.42578125" style="91" customWidth="1"/>
    <col min="2571" max="2571" width="12" style="91" customWidth="1"/>
    <col min="2572" max="2572" width="11.85546875" style="91" customWidth="1"/>
    <col min="2573" max="2816" width="9.140625" style="91"/>
    <col min="2817" max="2817" width="8.28515625" style="91" customWidth="1"/>
    <col min="2818" max="2818" width="15.5703125" style="91" customWidth="1"/>
    <col min="2819" max="2819" width="15.28515625" style="91" customWidth="1"/>
    <col min="2820" max="2820" width="17.42578125" style="91" customWidth="1"/>
    <col min="2821" max="2821" width="16.140625" style="91" customWidth="1"/>
    <col min="2822" max="2822" width="16" style="91" customWidth="1"/>
    <col min="2823" max="2823" width="14.85546875" style="91" customWidth="1"/>
    <col min="2824" max="2824" width="17.140625" style="91" customWidth="1"/>
    <col min="2825" max="2825" width="15" style="91" customWidth="1"/>
    <col min="2826" max="2826" width="12.42578125" style="91" customWidth="1"/>
    <col min="2827" max="2827" width="12" style="91" customWidth="1"/>
    <col min="2828" max="2828" width="11.85546875" style="91" customWidth="1"/>
    <col min="2829" max="3072" width="9.140625" style="91"/>
    <col min="3073" max="3073" width="8.28515625" style="91" customWidth="1"/>
    <col min="3074" max="3074" width="15.5703125" style="91" customWidth="1"/>
    <col min="3075" max="3075" width="15.28515625" style="91" customWidth="1"/>
    <col min="3076" max="3076" width="17.42578125" style="91" customWidth="1"/>
    <col min="3077" max="3077" width="16.140625" style="91" customWidth="1"/>
    <col min="3078" max="3078" width="16" style="91" customWidth="1"/>
    <col min="3079" max="3079" width="14.85546875" style="91" customWidth="1"/>
    <col min="3080" max="3080" width="17.140625" style="91" customWidth="1"/>
    <col min="3081" max="3081" width="15" style="91" customWidth="1"/>
    <col min="3082" max="3082" width="12.42578125" style="91" customWidth="1"/>
    <col min="3083" max="3083" width="12" style="91" customWidth="1"/>
    <col min="3084" max="3084" width="11.85546875" style="91" customWidth="1"/>
    <col min="3085" max="3328" width="9.140625" style="91"/>
    <col min="3329" max="3329" width="8.28515625" style="91" customWidth="1"/>
    <col min="3330" max="3330" width="15.5703125" style="91" customWidth="1"/>
    <col min="3331" max="3331" width="15.28515625" style="91" customWidth="1"/>
    <col min="3332" max="3332" width="17.42578125" style="91" customWidth="1"/>
    <col min="3333" max="3333" width="16.140625" style="91" customWidth="1"/>
    <col min="3334" max="3334" width="16" style="91" customWidth="1"/>
    <col min="3335" max="3335" width="14.85546875" style="91" customWidth="1"/>
    <col min="3336" max="3336" width="17.140625" style="91" customWidth="1"/>
    <col min="3337" max="3337" width="15" style="91" customWidth="1"/>
    <col min="3338" max="3338" width="12.42578125" style="91" customWidth="1"/>
    <col min="3339" max="3339" width="12" style="91" customWidth="1"/>
    <col min="3340" max="3340" width="11.85546875" style="91" customWidth="1"/>
    <col min="3341" max="3584" width="9.140625" style="91"/>
    <col min="3585" max="3585" width="8.28515625" style="91" customWidth="1"/>
    <col min="3586" max="3586" width="15.5703125" style="91" customWidth="1"/>
    <col min="3587" max="3587" width="15.28515625" style="91" customWidth="1"/>
    <col min="3588" max="3588" width="17.42578125" style="91" customWidth="1"/>
    <col min="3589" max="3589" width="16.140625" style="91" customWidth="1"/>
    <col min="3590" max="3590" width="16" style="91" customWidth="1"/>
    <col min="3591" max="3591" width="14.85546875" style="91" customWidth="1"/>
    <col min="3592" max="3592" width="17.140625" style="91" customWidth="1"/>
    <col min="3593" max="3593" width="15" style="91" customWidth="1"/>
    <col min="3594" max="3594" width="12.42578125" style="91" customWidth="1"/>
    <col min="3595" max="3595" width="12" style="91" customWidth="1"/>
    <col min="3596" max="3596" width="11.85546875" style="91" customWidth="1"/>
    <col min="3597" max="3840" width="9.140625" style="91"/>
    <col min="3841" max="3841" width="8.28515625" style="91" customWidth="1"/>
    <col min="3842" max="3842" width="15.5703125" style="91" customWidth="1"/>
    <col min="3843" max="3843" width="15.28515625" style="91" customWidth="1"/>
    <col min="3844" max="3844" width="17.42578125" style="91" customWidth="1"/>
    <col min="3845" max="3845" width="16.140625" style="91" customWidth="1"/>
    <col min="3846" max="3846" width="16" style="91" customWidth="1"/>
    <col min="3847" max="3847" width="14.85546875" style="91" customWidth="1"/>
    <col min="3848" max="3848" width="17.140625" style="91" customWidth="1"/>
    <col min="3849" max="3849" width="15" style="91" customWidth="1"/>
    <col min="3850" max="3850" width="12.42578125" style="91" customWidth="1"/>
    <col min="3851" max="3851" width="12" style="91" customWidth="1"/>
    <col min="3852" max="3852" width="11.85546875" style="91" customWidth="1"/>
    <col min="3853" max="4096" width="9.140625" style="91"/>
    <col min="4097" max="4097" width="8.28515625" style="91" customWidth="1"/>
    <col min="4098" max="4098" width="15.5703125" style="91" customWidth="1"/>
    <col min="4099" max="4099" width="15.28515625" style="91" customWidth="1"/>
    <col min="4100" max="4100" width="17.42578125" style="91" customWidth="1"/>
    <col min="4101" max="4101" width="16.140625" style="91" customWidth="1"/>
    <col min="4102" max="4102" width="16" style="91" customWidth="1"/>
    <col min="4103" max="4103" width="14.85546875" style="91" customWidth="1"/>
    <col min="4104" max="4104" width="17.140625" style="91" customWidth="1"/>
    <col min="4105" max="4105" width="15" style="91" customWidth="1"/>
    <col min="4106" max="4106" width="12.42578125" style="91" customWidth="1"/>
    <col min="4107" max="4107" width="12" style="91" customWidth="1"/>
    <col min="4108" max="4108" width="11.85546875" style="91" customWidth="1"/>
    <col min="4109" max="4352" width="9.140625" style="91"/>
    <col min="4353" max="4353" width="8.28515625" style="91" customWidth="1"/>
    <col min="4354" max="4354" width="15.5703125" style="91" customWidth="1"/>
    <col min="4355" max="4355" width="15.28515625" style="91" customWidth="1"/>
    <col min="4356" max="4356" width="17.42578125" style="91" customWidth="1"/>
    <col min="4357" max="4357" width="16.140625" style="91" customWidth="1"/>
    <col min="4358" max="4358" width="16" style="91" customWidth="1"/>
    <col min="4359" max="4359" width="14.85546875" style="91" customWidth="1"/>
    <col min="4360" max="4360" width="17.140625" style="91" customWidth="1"/>
    <col min="4361" max="4361" width="15" style="91" customWidth="1"/>
    <col min="4362" max="4362" width="12.42578125" style="91" customWidth="1"/>
    <col min="4363" max="4363" width="12" style="91" customWidth="1"/>
    <col min="4364" max="4364" width="11.85546875" style="91" customWidth="1"/>
    <col min="4365" max="4608" width="9.140625" style="91"/>
    <col min="4609" max="4609" width="8.28515625" style="91" customWidth="1"/>
    <col min="4610" max="4610" width="15.5703125" style="91" customWidth="1"/>
    <col min="4611" max="4611" width="15.28515625" style="91" customWidth="1"/>
    <col min="4612" max="4612" width="17.42578125" style="91" customWidth="1"/>
    <col min="4613" max="4613" width="16.140625" style="91" customWidth="1"/>
    <col min="4614" max="4614" width="16" style="91" customWidth="1"/>
    <col min="4615" max="4615" width="14.85546875" style="91" customWidth="1"/>
    <col min="4616" max="4616" width="17.140625" style="91" customWidth="1"/>
    <col min="4617" max="4617" width="15" style="91" customWidth="1"/>
    <col min="4618" max="4618" width="12.42578125" style="91" customWidth="1"/>
    <col min="4619" max="4619" width="12" style="91" customWidth="1"/>
    <col min="4620" max="4620" width="11.85546875" style="91" customWidth="1"/>
    <col min="4621" max="4864" width="9.140625" style="91"/>
    <col min="4865" max="4865" width="8.28515625" style="91" customWidth="1"/>
    <col min="4866" max="4866" width="15.5703125" style="91" customWidth="1"/>
    <col min="4867" max="4867" width="15.28515625" style="91" customWidth="1"/>
    <col min="4868" max="4868" width="17.42578125" style="91" customWidth="1"/>
    <col min="4869" max="4869" width="16.140625" style="91" customWidth="1"/>
    <col min="4870" max="4870" width="16" style="91" customWidth="1"/>
    <col min="4871" max="4871" width="14.85546875" style="91" customWidth="1"/>
    <col min="4872" max="4872" width="17.140625" style="91" customWidth="1"/>
    <col min="4873" max="4873" width="15" style="91" customWidth="1"/>
    <col min="4874" max="4874" width="12.42578125" style="91" customWidth="1"/>
    <col min="4875" max="4875" width="12" style="91" customWidth="1"/>
    <col min="4876" max="4876" width="11.85546875" style="91" customWidth="1"/>
    <col min="4877" max="5120" width="9.140625" style="91"/>
    <col min="5121" max="5121" width="8.28515625" style="91" customWidth="1"/>
    <col min="5122" max="5122" width="15.5703125" style="91" customWidth="1"/>
    <col min="5123" max="5123" width="15.28515625" style="91" customWidth="1"/>
    <col min="5124" max="5124" width="17.42578125" style="91" customWidth="1"/>
    <col min="5125" max="5125" width="16.140625" style="91" customWidth="1"/>
    <col min="5126" max="5126" width="16" style="91" customWidth="1"/>
    <col min="5127" max="5127" width="14.85546875" style="91" customWidth="1"/>
    <col min="5128" max="5128" width="17.140625" style="91" customWidth="1"/>
    <col min="5129" max="5129" width="15" style="91" customWidth="1"/>
    <col min="5130" max="5130" width="12.42578125" style="91" customWidth="1"/>
    <col min="5131" max="5131" width="12" style="91" customWidth="1"/>
    <col min="5132" max="5132" width="11.85546875" style="91" customWidth="1"/>
    <col min="5133" max="5376" width="9.140625" style="91"/>
    <col min="5377" max="5377" width="8.28515625" style="91" customWidth="1"/>
    <col min="5378" max="5378" width="15.5703125" style="91" customWidth="1"/>
    <col min="5379" max="5379" width="15.28515625" style="91" customWidth="1"/>
    <col min="5380" max="5380" width="17.42578125" style="91" customWidth="1"/>
    <col min="5381" max="5381" width="16.140625" style="91" customWidth="1"/>
    <col min="5382" max="5382" width="16" style="91" customWidth="1"/>
    <col min="5383" max="5383" width="14.85546875" style="91" customWidth="1"/>
    <col min="5384" max="5384" width="17.140625" style="91" customWidth="1"/>
    <col min="5385" max="5385" width="15" style="91" customWidth="1"/>
    <col min="5386" max="5386" width="12.42578125" style="91" customWidth="1"/>
    <col min="5387" max="5387" width="12" style="91" customWidth="1"/>
    <col min="5388" max="5388" width="11.85546875" style="91" customWidth="1"/>
    <col min="5389" max="5632" width="9.140625" style="91"/>
    <col min="5633" max="5633" width="8.28515625" style="91" customWidth="1"/>
    <col min="5634" max="5634" width="15.5703125" style="91" customWidth="1"/>
    <col min="5635" max="5635" width="15.28515625" style="91" customWidth="1"/>
    <col min="5636" max="5636" width="17.42578125" style="91" customWidth="1"/>
    <col min="5637" max="5637" width="16.140625" style="91" customWidth="1"/>
    <col min="5638" max="5638" width="16" style="91" customWidth="1"/>
    <col min="5639" max="5639" width="14.85546875" style="91" customWidth="1"/>
    <col min="5640" max="5640" width="17.140625" style="91" customWidth="1"/>
    <col min="5641" max="5641" width="15" style="91" customWidth="1"/>
    <col min="5642" max="5642" width="12.42578125" style="91" customWidth="1"/>
    <col min="5643" max="5643" width="12" style="91" customWidth="1"/>
    <col min="5644" max="5644" width="11.85546875" style="91" customWidth="1"/>
    <col min="5645" max="5888" width="9.140625" style="91"/>
    <col min="5889" max="5889" width="8.28515625" style="91" customWidth="1"/>
    <col min="5890" max="5890" width="15.5703125" style="91" customWidth="1"/>
    <col min="5891" max="5891" width="15.28515625" style="91" customWidth="1"/>
    <col min="5892" max="5892" width="17.42578125" style="91" customWidth="1"/>
    <col min="5893" max="5893" width="16.140625" style="91" customWidth="1"/>
    <col min="5894" max="5894" width="16" style="91" customWidth="1"/>
    <col min="5895" max="5895" width="14.85546875" style="91" customWidth="1"/>
    <col min="5896" max="5896" width="17.140625" style="91" customWidth="1"/>
    <col min="5897" max="5897" width="15" style="91" customWidth="1"/>
    <col min="5898" max="5898" width="12.42578125" style="91" customWidth="1"/>
    <col min="5899" max="5899" width="12" style="91" customWidth="1"/>
    <col min="5900" max="5900" width="11.85546875" style="91" customWidth="1"/>
    <col min="5901" max="6144" width="9.140625" style="91"/>
    <col min="6145" max="6145" width="8.28515625" style="91" customWidth="1"/>
    <col min="6146" max="6146" width="15.5703125" style="91" customWidth="1"/>
    <col min="6147" max="6147" width="15.28515625" style="91" customWidth="1"/>
    <col min="6148" max="6148" width="17.42578125" style="91" customWidth="1"/>
    <col min="6149" max="6149" width="16.140625" style="91" customWidth="1"/>
    <col min="6150" max="6150" width="16" style="91" customWidth="1"/>
    <col min="6151" max="6151" width="14.85546875" style="91" customWidth="1"/>
    <col min="6152" max="6152" width="17.140625" style="91" customWidth="1"/>
    <col min="6153" max="6153" width="15" style="91" customWidth="1"/>
    <col min="6154" max="6154" width="12.42578125" style="91" customWidth="1"/>
    <col min="6155" max="6155" width="12" style="91" customWidth="1"/>
    <col min="6156" max="6156" width="11.85546875" style="91" customWidth="1"/>
    <col min="6157" max="6400" width="9.140625" style="91"/>
    <col min="6401" max="6401" width="8.28515625" style="91" customWidth="1"/>
    <col min="6402" max="6402" width="15.5703125" style="91" customWidth="1"/>
    <col min="6403" max="6403" width="15.28515625" style="91" customWidth="1"/>
    <col min="6404" max="6404" width="17.42578125" style="91" customWidth="1"/>
    <col min="6405" max="6405" width="16.140625" style="91" customWidth="1"/>
    <col min="6406" max="6406" width="16" style="91" customWidth="1"/>
    <col min="6407" max="6407" width="14.85546875" style="91" customWidth="1"/>
    <col min="6408" max="6408" width="17.140625" style="91" customWidth="1"/>
    <col min="6409" max="6409" width="15" style="91" customWidth="1"/>
    <col min="6410" max="6410" width="12.42578125" style="91" customWidth="1"/>
    <col min="6411" max="6411" width="12" style="91" customWidth="1"/>
    <col min="6412" max="6412" width="11.85546875" style="91" customWidth="1"/>
    <col min="6413" max="6656" width="9.140625" style="91"/>
    <col min="6657" max="6657" width="8.28515625" style="91" customWidth="1"/>
    <col min="6658" max="6658" width="15.5703125" style="91" customWidth="1"/>
    <col min="6659" max="6659" width="15.28515625" style="91" customWidth="1"/>
    <col min="6660" max="6660" width="17.42578125" style="91" customWidth="1"/>
    <col min="6661" max="6661" width="16.140625" style="91" customWidth="1"/>
    <col min="6662" max="6662" width="16" style="91" customWidth="1"/>
    <col min="6663" max="6663" width="14.85546875" style="91" customWidth="1"/>
    <col min="6664" max="6664" width="17.140625" style="91" customWidth="1"/>
    <col min="6665" max="6665" width="15" style="91" customWidth="1"/>
    <col min="6666" max="6666" width="12.42578125" style="91" customWidth="1"/>
    <col min="6667" max="6667" width="12" style="91" customWidth="1"/>
    <col min="6668" max="6668" width="11.85546875" style="91" customWidth="1"/>
    <col min="6669" max="6912" width="9.140625" style="91"/>
    <col min="6913" max="6913" width="8.28515625" style="91" customWidth="1"/>
    <col min="6914" max="6914" width="15.5703125" style="91" customWidth="1"/>
    <col min="6915" max="6915" width="15.28515625" style="91" customWidth="1"/>
    <col min="6916" max="6916" width="17.42578125" style="91" customWidth="1"/>
    <col min="6917" max="6917" width="16.140625" style="91" customWidth="1"/>
    <col min="6918" max="6918" width="16" style="91" customWidth="1"/>
    <col min="6919" max="6919" width="14.85546875" style="91" customWidth="1"/>
    <col min="6920" max="6920" width="17.140625" style="91" customWidth="1"/>
    <col min="6921" max="6921" width="15" style="91" customWidth="1"/>
    <col min="6922" max="6922" width="12.42578125" style="91" customWidth="1"/>
    <col min="6923" max="6923" width="12" style="91" customWidth="1"/>
    <col min="6924" max="6924" width="11.85546875" style="91" customWidth="1"/>
    <col min="6925" max="7168" width="9.140625" style="91"/>
    <col min="7169" max="7169" width="8.28515625" style="91" customWidth="1"/>
    <col min="7170" max="7170" width="15.5703125" style="91" customWidth="1"/>
    <col min="7171" max="7171" width="15.28515625" style="91" customWidth="1"/>
    <col min="7172" max="7172" width="17.42578125" style="91" customWidth="1"/>
    <col min="7173" max="7173" width="16.140625" style="91" customWidth="1"/>
    <col min="7174" max="7174" width="16" style="91" customWidth="1"/>
    <col min="7175" max="7175" width="14.85546875" style="91" customWidth="1"/>
    <col min="7176" max="7176" width="17.140625" style="91" customWidth="1"/>
    <col min="7177" max="7177" width="15" style="91" customWidth="1"/>
    <col min="7178" max="7178" width="12.42578125" style="91" customWidth="1"/>
    <col min="7179" max="7179" width="12" style="91" customWidth="1"/>
    <col min="7180" max="7180" width="11.85546875" style="91" customWidth="1"/>
    <col min="7181" max="7424" width="9.140625" style="91"/>
    <col min="7425" max="7425" width="8.28515625" style="91" customWidth="1"/>
    <col min="7426" max="7426" width="15.5703125" style="91" customWidth="1"/>
    <col min="7427" max="7427" width="15.28515625" style="91" customWidth="1"/>
    <col min="7428" max="7428" width="17.42578125" style="91" customWidth="1"/>
    <col min="7429" max="7429" width="16.140625" style="91" customWidth="1"/>
    <col min="7430" max="7430" width="16" style="91" customWidth="1"/>
    <col min="7431" max="7431" width="14.85546875" style="91" customWidth="1"/>
    <col min="7432" max="7432" width="17.140625" style="91" customWidth="1"/>
    <col min="7433" max="7433" width="15" style="91" customWidth="1"/>
    <col min="7434" max="7434" width="12.42578125" style="91" customWidth="1"/>
    <col min="7435" max="7435" width="12" style="91" customWidth="1"/>
    <col min="7436" max="7436" width="11.85546875" style="91" customWidth="1"/>
    <col min="7437" max="7680" width="9.140625" style="91"/>
    <col min="7681" max="7681" width="8.28515625" style="91" customWidth="1"/>
    <col min="7682" max="7682" width="15.5703125" style="91" customWidth="1"/>
    <col min="7683" max="7683" width="15.28515625" style="91" customWidth="1"/>
    <col min="7684" max="7684" width="17.42578125" style="91" customWidth="1"/>
    <col min="7685" max="7685" width="16.140625" style="91" customWidth="1"/>
    <col min="7686" max="7686" width="16" style="91" customWidth="1"/>
    <col min="7687" max="7687" width="14.85546875" style="91" customWidth="1"/>
    <col min="7688" max="7688" width="17.140625" style="91" customWidth="1"/>
    <col min="7689" max="7689" width="15" style="91" customWidth="1"/>
    <col min="7690" max="7690" width="12.42578125" style="91" customWidth="1"/>
    <col min="7691" max="7691" width="12" style="91" customWidth="1"/>
    <col min="7692" max="7692" width="11.85546875" style="91" customWidth="1"/>
    <col min="7693" max="7936" width="9.140625" style="91"/>
    <col min="7937" max="7937" width="8.28515625" style="91" customWidth="1"/>
    <col min="7938" max="7938" width="15.5703125" style="91" customWidth="1"/>
    <col min="7939" max="7939" width="15.28515625" style="91" customWidth="1"/>
    <col min="7940" max="7940" width="17.42578125" style="91" customWidth="1"/>
    <col min="7941" max="7941" width="16.140625" style="91" customWidth="1"/>
    <col min="7942" max="7942" width="16" style="91" customWidth="1"/>
    <col min="7943" max="7943" width="14.85546875" style="91" customWidth="1"/>
    <col min="7944" max="7944" width="17.140625" style="91" customWidth="1"/>
    <col min="7945" max="7945" width="15" style="91" customWidth="1"/>
    <col min="7946" max="7946" width="12.42578125" style="91" customWidth="1"/>
    <col min="7947" max="7947" width="12" style="91" customWidth="1"/>
    <col min="7948" max="7948" width="11.85546875" style="91" customWidth="1"/>
    <col min="7949" max="8192" width="9.140625" style="91"/>
    <col min="8193" max="8193" width="8.28515625" style="91" customWidth="1"/>
    <col min="8194" max="8194" width="15.5703125" style="91" customWidth="1"/>
    <col min="8195" max="8195" width="15.28515625" style="91" customWidth="1"/>
    <col min="8196" max="8196" width="17.42578125" style="91" customWidth="1"/>
    <col min="8197" max="8197" width="16.140625" style="91" customWidth="1"/>
    <col min="8198" max="8198" width="16" style="91" customWidth="1"/>
    <col min="8199" max="8199" width="14.85546875" style="91" customWidth="1"/>
    <col min="8200" max="8200" width="17.140625" style="91" customWidth="1"/>
    <col min="8201" max="8201" width="15" style="91" customWidth="1"/>
    <col min="8202" max="8202" width="12.42578125" style="91" customWidth="1"/>
    <col min="8203" max="8203" width="12" style="91" customWidth="1"/>
    <col min="8204" max="8204" width="11.85546875" style="91" customWidth="1"/>
    <col min="8205" max="8448" width="9.140625" style="91"/>
    <col min="8449" max="8449" width="8.28515625" style="91" customWidth="1"/>
    <col min="8450" max="8450" width="15.5703125" style="91" customWidth="1"/>
    <col min="8451" max="8451" width="15.28515625" style="91" customWidth="1"/>
    <col min="8452" max="8452" width="17.42578125" style="91" customWidth="1"/>
    <col min="8453" max="8453" width="16.140625" style="91" customWidth="1"/>
    <col min="8454" max="8454" width="16" style="91" customWidth="1"/>
    <col min="8455" max="8455" width="14.85546875" style="91" customWidth="1"/>
    <col min="8456" max="8456" width="17.140625" style="91" customWidth="1"/>
    <col min="8457" max="8457" width="15" style="91" customWidth="1"/>
    <col min="8458" max="8458" width="12.42578125" style="91" customWidth="1"/>
    <col min="8459" max="8459" width="12" style="91" customWidth="1"/>
    <col min="8460" max="8460" width="11.85546875" style="91" customWidth="1"/>
    <col min="8461" max="8704" width="9.140625" style="91"/>
    <col min="8705" max="8705" width="8.28515625" style="91" customWidth="1"/>
    <col min="8706" max="8706" width="15.5703125" style="91" customWidth="1"/>
    <col min="8707" max="8707" width="15.28515625" style="91" customWidth="1"/>
    <col min="8708" max="8708" width="17.42578125" style="91" customWidth="1"/>
    <col min="8709" max="8709" width="16.140625" style="91" customWidth="1"/>
    <col min="8710" max="8710" width="16" style="91" customWidth="1"/>
    <col min="8711" max="8711" width="14.85546875" style="91" customWidth="1"/>
    <col min="8712" max="8712" width="17.140625" style="91" customWidth="1"/>
    <col min="8713" max="8713" width="15" style="91" customWidth="1"/>
    <col min="8714" max="8714" width="12.42578125" style="91" customWidth="1"/>
    <col min="8715" max="8715" width="12" style="91" customWidth="1"/>
    <col min="8716" max="8716" width="11.85546875" style="91" customWidth="1"/>
    <col min="8717" max="8960" width="9.140625" style="91"/>
    <col min="8961" max="8961" width="8.28515625" style="91" customWidth="1"/>
    <col min="8962" max="8962" width="15.5703125" style="91" customWidth="1"/>
    <col min="8963" max="8963" width="15.28515625" style="91" customWidth="1"/>
    <col min="8964" max="8964" width="17.42578125" style="91" customWidth="1"/>
    <col min="8965" max="8965" width="16.140625" style="91" customWidth="1"/>
    <col min="8966" max="8966" width="16" style="91" customWidth="1"/>
    <col min="8967" max="8967" width="14.85546875" style="91" customWidth="1"/>
    <col min="8968" max="8968" width="17.140625" style="91" customWidth="1"/>
    <col min="8969" max="8969" width="15" style="91" customWidth="1"/>
    <col min="8970" max="8970" width="12.42578125" style="91" customWidth="1"/>
    <col min="8971" max="8971" width="12" style="91" customWidth="1"/>
    <col min="8972" max="8972" width="11.85546875" style="91" customWidth="1"/>
    <col min="8973" max="9216" width="9.140625" style="91"/>
    <col min="9217" max="9217" width="8.28515625" style="91" customWidth="1"/>
    <col min="9218" max="9218" width="15.5703125" style="91" customWidth="1"/>
    <col min="9219" max="9219" width="15.28515625" style="91" customWidth="1"/>
    <col min="9220" max="9220" width="17.42578125" style="91" customWidth="1"/>
    <col min="9221" max="9221" width="16.140625" style="91" customWidth="1"/>
    <col min="9222" max="9222" width="16" style="91" customWidth="1"/>
    <col min="9223" max="9223" width="14.85546875" style="91" customWidth="1"/>
    <col min="9224" max="9224" width="17.140625" style="91" customWidth="1"/>
    <col min="9225" max="9225" width="15" style="91" customWidth="1"/>
    <col min="9226" max="9226" width="12.42578125" style="91" customWidth="1"/>
    <col min="9227" max="9227" width="12" style="91" customWidth="1"/>
    <col min="9228" max="9228" width="11.85546875" style="91" customWidth="1"/>
    <col min="9229" max="9472" width="9.140625" style="91"/>
    <col min="9473" max="9473" width="8.28515625" style="91" customWidth="1"/>
    <col min="9474" max="9474" width="15.5703125" style="91" customWidth="1"/>
    <col min="9475" max="9475" width="15.28515625" style="91" customWidth="1"/>
    <col min="9476" max="9476" width="17.42578125" style="91" customWidth="1"/>
    <col min="9477" max="9477" width="16.140625" style="91" customWidth="1"/>
    <col min="9478" max="9478" width="16" style="91" customWidth="1"/>
    <col min="9479" max="9479" width="14.85546875" style="91" customWidth="1"/>
    <col min="9480" max="9480" width="17.140625" style="91" customWidth="1"/>
    <col min="9481" max="9481" width="15" style="91" customWidth="1"/>
    <col min="9482" max="9482" width="12.42578125" style="91" customWidth="1"/>
    <col min="9483" max="9483" width="12" style="91" customWidth="1"/>
    <col min="9484" max="9484" width="11.85546875" style="91" customWidth="1"/>
    <col min="9485" max="9728" width="9.140625" style="91"/>
    <col min="9729" max="9729" width="8.28515625" style="91" customWidth="1"/>
    <col min="9730" max="9730" width="15.5703125" style="91" customWidth="1"/>
    <col min="9731" max="9731" width="15.28515625" style="91" customWidth="1"/>
    <col min="9732" max="9732" width="17.42578125" style="91" customWidth="1"/>
    <col min="9733" max="9733" width="16.140625" style="91" customWidth="1"/>
    <col min="9734" max="9734" width="16" style="91" customWidth="1"/>
    <col min="9735" max="9735" width="14.85546875" style="91" customWidth="1"/>
    <col min="9736" max="9736" width="17.140625" style="91" customWidth="1"/>
    <col min="9737" max="9737" width="15" style="91" customWidth="1"/>
    <col min="9738" max="9738" width="12.42578125" style="91" customWidth="1"/>
    <col min="9739" max="9739" width="12" style="91" customWidth="1"/>
    <col min="9740" max="9740" width="11.85546875" style="91" customWidth="1"/>
    <col min="9741" max="9984" width="9.140625" style="91"/>
    <col min="9985" max="9985" width="8.28515625" style="91" customWidth="1"/>
    <col min="9986" max="9986" width="15.5703125" style="91" customWidth="1"/>
    <col min="9987" max="9987" width="15.28515625" style="91" customWidth="1"/>
    <col min="9988" max="9988" width="17.42578125" style="91" customWidth="1"/>
    <col min="9989" max="9989" width="16.140625" style="91" customWidth="1"/>
    <col min="9990" max="9990" width="16" style="91" customWidth="1"/>
    <col min="9991" max="9991" width="14.85546875" style="91" customWidth="1"/>
    <col min="9992" max="9992" width="17.140625" style="91" customWidth="1"/>
    <col min="9993" max="9993" width="15" style="91" customWidth="1"/>
    <col min="9994" max="9994" width="12.42578125" style="91" customWidth="1"/>
    <col min="9995" max="9995" width="12" style="91" customWidth="1"/>
    <col min="9996" max="9996" width="11.85546875" style="91" customWidth="1"/>
    <col min="9997" max="10240" width="9.140625" style="91"/>
    <col min="10241" max="10241" width="8.28515625" style="91" customWidth="1"/>
    <col min="10242" max="10242" width="15.5703125" style="91" customWidth="1"/>
    <col min="10243" max="10243" width="15.28515625" style="91" customWidth="1"/>
    <col min="10244" max="10244" width="17.42578125" style="91" customWidth="1"/>
    <col min="10245" max="10245" width="16.140625" style="91" customWidth="1"/>
    <col min="10246" max="10246" width="16" style="91" customWidth="1"/>
    <col min="10247" max="10247" width="14.85546875" style="91" customWidth="1"/>
    <col min="10248" max="10248" width="17.140625" style="91" customWidth="1"/>
    <col min="10249" max="10249" width="15" style="91" customWidth="1"/>
    <col min="10250" max="10250" width="12.42578125" style="91" customWidth="1"/>
    <col min="10251" max="10251" width="12" style="91" customWidth="1"/>
    <col min="10252" max="10252" width="11.85546875" style="91" customWidth="1"/>
    <col min="10253" max="10496" width="9.140625" style="91"/>
    <col min="10497" max="10497" width="8.28515625" style="91" customWidth="1"/>
    <col min="10498" max="10498" width="15.5703125" style="91" customWidth="1"/>
    <col min="10499" max="10499" width="15.28515625" style="91" customWidth="1"/>
    <col min="10500" max="10500" width="17.42578125" style="91" customWidth="1"/>
    <col min="10501" max="10501" width="16.140625" style="91" customWidth="1"/>
    <col min="10502" max="10502" width="16" style="91" customWidth="1"/>
    <col min="10503" max="10503" width="14.85546875" style="91" customWidth="1"/>
    <col min="10504" max="10504" width="17.140625" style="91" customWidth="1"/>
    <col min="10505" max="10505" width="15" style="91" customWidth="1"/>
    <col min="10506" max="10506" width="12.42578125" style="91" customWidth="1"/>
    <col min="10507" max="10507" width="12" style="91" customWidth="1"/>
    <col min="10508" max="10508" width="11.85546875" style="91" customWidth="1"/>
    <col min="10509" max="10752" width="9.140625" style="91"/>
    <col min="10753" max="10753" width="8.28515625" style="91" customWidth="1"/>
    <col min="10754" max="10754" width="15.5703125" style="91" customWidth="1"/>
    <col min="10755" max="10755" width="15.28515625" style="91" customWidth="1"/>
    <col min="10756" max="10756" width="17.42578125" style="91" customWidth="1"/>
    <col min="10757" max="10757" width="16.140625" style="91" customWidth="1"/>
    <col min="10758" max="10758" width="16" style="91" customWidth="1"/>
    <col min="10759" max="10759" width="14.85546875" style="91" customWidth="1"/>
    <col min="10760" max="10760" width="17.140625" style="91" customWidth="1"/>
    <col min="10761" max="10761" width="15" style="91" customWidth="1"/>
    <col min="10762" max="10762" width="12.42578125" style="91" customWidth="1"/>
    <col min="10763" max="10763" width="12" style="91" customWidth="1"/>
    <col min="10764" max="10764" width="11.85546875" style="91" customWidth="1"/>
    <col min="10765" max="11008" width="9.140625" style="91"/>
    <col min="11009" max="11009" width="8.28515625" style="91" customWidth="1"/>
    <col min="11010" max="11010" width="15.5703125" style="91" customWidth="1"/>
    <col min="11011" max="11011" width="15.28515625" style="91" customWidth="1"/>
    <col min="11012" max="11012" width="17.42578125" style="91" customWidth="1"/>
    <col min="11013" max="11013" width="16.140625" style="91" customWidth="1"/>
    <col min="11014" max="11014" width="16" style="91" customWidth="1"/>
    <col min="11015" max="11015" width="14.85546875" style="91" customWidth="1"/>
    <col min="11016" max="11016" width="17.140625" style="91" customWidth="1"/>
    <col min="11017" max="11017" width="15" style="91" customWidth="1"/>
    <col min="11018" max="11018" width="12.42578125" style="91" customWidth="1"/>
    <col min="11019" max="11019" width="12" style="91" customWidth="1"/>
    <col min="11020" max="11020" width="11.85546875" style="91" customWidth="1"/>
    <col min="11021" max="11264" width="9.140625" style="91"/>
    <col min="11265" max="11265" width="8.28515625" style="91" customWidth="1"/>
    <col min="11266" max="11266" width="15.5703125" style="91" customWidth="1"/>
    <col min="11267" max="11267" width="15.28515625" style="91" customWidth="1"/>
    <col min="11268" max="11268" width="17.42578125" style="91" customWidth="1"/>
    <col min="11269" max="11269" width="16.140625" style="91" customWidth="1"/>
    <col min="11270" max="11270" width="16" style="91" customWidth="1"/>
    <col min="11271" max="11271" width="14.85546875" style="91" customWidth="1"/>
    <col min="11272" max="11272" width="17.140625" style="91" customWidth="1"/>
    <col min="11273" max="11273" width="15" style="91" customWidth="1"/>
    <col min="11274" max="11274" width="12.42578125" style="91" customWidth="1"/>
    <col min="11275" max="11275" width="12" style="91" customWidth="1"/>
    <col min="11276" max="11276" width="11.85546875" style="91" customWidth="1"/>
    <col min="11277" max="11520" width="9.140625" style="91"/>
    <col min="11521" max="11521" width="8.28515625" style="91" customWidth="1"/>
    <col min="11522" max="11522" width="15.5703125" style="91" customWidth="1"/>
    <col min="11523" max="11523" width="15.28515625" style="91" customWidth="1"/>
    <col min="11524" max="11524" width="17.42578125" style="91" customWidth="1"/>
    <col min="11525" max="11525" width="16.140625" style="91" customWidth="1"/>
    <col min="11526" max="11526" width="16" style="91" customWidth="1"/>
    <col min="11527" max="11527" width="14.85546875" style="91" customWidth="1"/>
    <col min="11528" max="11528" width="17.140625" style="91" customWidth="1"/>
    <col min="11529" max="11529" width="15" style="91" customWidth="1"/>
    <col min="11530" max="11530" width="12.42578125" style="91" customWidth="1"/>
    <col min="11531" max="11531" width="12" style="91" customWidth="1"/>
    <col min="11532" max="11532" width="11.85546875" style="91" customWidth="1"/>
    <col min="11533" max="11776" width="9.140625" style="91"/>
    <col min="11777" max="11777" width="8.28515625" style="91" customWidth="1"/>
    <col min="11778" max="11778" width="15.5703125" style="91" customWidth="1"/>
    <col min="11779" max="11779" width="15.28515625" style="91" customWidth="1"/>
    <col min="11780" max="11780" width="17.42578125" style="91" customWidth="1"/>
    <col min="11781" max="11781" width="16.140625" style="91" customWidth="1"/>
    <col min="11782" max="11782" width="16" style="91" customWidth="1"/>
    <col min="11783" max="11783" width="14.85546875" style="91" customWidth="1"/>
    <col min="11784" max="11784" width="17.140625" style="91" customWidth="1"/>
    <col min="11785" max="11785" width="15" style="91" customWidth="1"/>
    <col min="11786" max="11786" width="12.42578125" style="91" customWidth="1"/>
    <col min="11787" max="11787" width="12" style="91" customWidth="1"/>
    <col min="11788" max="11788" width="11.85546875" style="91" customWidth="1"/>
    <col min="11789" max="12032" width="9.140625" style="91"/>
    <col min="12033" max="12033" width="8.28515625" style="91" customWidth="1"/>
    <col min="12034" max="12034" width="15.5703125" style="91" customWidth="1"/>
    <col min="12035" max="12035" width="15.28515625" style="91" customWidth="1"/>
    <col min="12036" max="12036" width="17.42578125" style="91" customWidth="1"/>
    <col min="12037" max="12037" width="16.140625" style="91" customWidth="1"/>
    <col min="12038" max="12038" width="16" style="91" customWidth="1"/>
    <col min="12039" max="12039" width="14.85546875" style="91" customWidth="1"/>
    <col min="12040" max="12040" width="17.140625" style="91" customWidth="1"/>
    <col min="12041" max="12041" width="15" style="91" customWidth="1"/>
    <col min="12042" max="12042" width="12.42578125" style="91" customWidth="1"/>
    <col min="12043" max="12043" width="12" style="91" customWidth="1"/>
    <col min="12044" max="12044" width="11.85546875" style="91" customWidth="1"/>
    <col min="12045" max="12288" width="9.140625" style="91"/>
    <col min="12289" max="12289" width="8.28515625" style="91" customWidth="1"/>
    <col min="12290" max="12290" width="15.5703125" style="91" customWidth="1"/>
    <col min="12291" max="12291" width="15.28515625" style="91" customWidth="1"/>
    <col min="12292" max="12292" width="17.42578125" style="91" customWidth="1"/>
    <col min="12293" max="12293" width="16.140625" style="91" customWidth="1"/>
    <col min="12294" max="12294" width="16" style="91" customWidth="1"/>
    <col min="12295" max="12295" width="14.85546875" style="91" customWidth="1"/>
    <col min="12296" max="12296" width="17.140625" style="91" customWidth="1"/>
    <col min="12297" max="12297" width="15" style="91" customWidth="1"/>
    <col min="12298" max="12298" width="12.42578125" style="91" customWidth="1"/>
    <col min="12299" max="12299" width="12" style="91" customWidth="1"/>
    <col min="12300" max="12300" width="11.85546875" style="91" customWidth="1"/>
    <col min="12301" max="12544" width="9.140625" style="91"/>
    <col min="12545" max="12545" width="8.28515625" style="91" customWidth="1"/>
    <col min="12546" max="12546" width="15.5703125" style="91" customWidth="1"/>
    <col min="12547" max="12547" width="15.28515625" style="91" customWidth="1"/>
    <col min="12548" max="12548" width="17.42578125" style="91" customWidth="1"/>
    <col min="12549" max="12549" width="16.140625" style="91" customWidth="1"/>
    <col min="12550" max="12550" width="16" style="91" customWidth="1"/>
    <col min="12551" max="12551" width="14.85546875" style="91" customWidth="1"/>
    <col min="12552" max="12552" width="17.140625" style="91" customWidth="1"/>
    <col min="12553" max="12553" width="15" style="91" customWidth="1"/>
    <col min="12554" max="12554" width="12.42578125" style="91" customWidth="1"/>
    <col min="12555" max="12555" width="12" style="91" customWidth="1"/>
    <col min="12556" max="12556" width="11.85546875" style="91" customWidth="1"/>
    <col min="12557" max="12800" width="9.140625" style="91"/>
    <col min="12801" max="12801" width="8.28515625" style="91" customWidth="1"/>
    <col min="12802" max="12802" width="15.5703125" style="91" customWidth="1"/>
    <col min="12803" max="12803" width="15.28515625" style="91" customWidth="1"/>
    <col min="12804" max="12804" width="17.42578125" style="91" customWidth="1"/>
    <col min="12805" max="12805" width="16.140625" style="91" customWidth="1"/>
    <col min="12806" max="12806" width="16" style="91" customWidth="1"/>
    <col min="12807" max="12807" width="14.85546875" style="91" customWidth="1"/>
    <col min="12808" max="12808" width="17.140625" style="91" customWidth="1"/>
    <col min="12809" max="12809" width="15" style="91" customWidth="1"/>
    <col min="12810" max="12810" width="12.42578125" style="91" customWidth="1"/>
    <col min="12811" max="12811" width="12" style="91" customWidth="1"/>
    <col min="12812" max="12812" width="11.85546875" style="91" customWidth="1"/>
    <col min="12813" max="13056" width="9.140625" style="91"/>
    <col min="13057" max="13057" width="8.28515625" style="91" customWidth="1"/>
    <col min="13058" max="13058" width="15.5703125" style="91" customWidth="1"/>
    <col min="13059" max="13059" width="15.28515625" style="91" customWidth="1"/>
    <col min="13060" max="13060" width="17.42578125" style="91" customWidth="1"/>
    <col min="13061" max="13061" width="16.140625" style="91" customWidth="1"/>
    <col min="13062" max="13062" width="16" style="91" customWidth="1"/>
    <col min="13063" max="13063" width="14.85546875" style="91" customWidth="1"/>
    <col min="13064" max="13064" width="17.140625" style="91" customWidth="1"/>
    <col min="13065" max="13065" width="15" style="91" customWidth="1"/>
    <col min="13066" max="13066" width="12.42578125" style="91" customWidth="1"/>
    <col min="13067" max="13067" width="12" style="91" customWidth="1"/>
    <col min="13068" max="13068" width="11.85546875" style="91" customWidth="1"/>
    <col min="13069" max="13312" width="9.140625" style="91"/>
    <col min="13313" max="13313" width="8.28515625" style="91" customWidth="1"/>
    <col min="13314" max="13314" width="15.5703125" style="91" customWidth="1"/>
    <col min="13315" max="13315" width="15.28515625" style="91" customWidth="1"/>
    <col min="13316" max="13316" width="17.42578125" style="91" customWidth="1"/>
    <col min="13317" max="13317" width="16.140625" style="91" customWidth="1"/>
    <col min="13318" max="13318" width="16" style="91" customWidth="1"/>
    <col min="13319" max="13319" width="14.85546875" style="91" customWidth="1"/>
    <col min="13320" max="13320" width="17.140625" style="91" customWidth="1"/>
    <col min="13321" max="13321" width="15" style="91" customWidth="1"/>
    <col min="13322" max="13322" width="12.42578125" style="91" customWidth="1"/>
    <col min="13323" max="13323" width="12" style="91" customWidth="1"/>
    <col min="13324" max="13324" width="11.85546875" style="91" customWidth="1"/>
    <col min="13325" max="13568" width="9.140625" style="91"/>
    <col min="13569" max="13569" width="8.28515625" style="91" customWidth="1"/>
    <col min="13570" max="13570" width="15.5703125" style="91" customWidth="1"/>
    <col min="13571" max="13571" width="15.28515625" style="91" customWidth="1"/>
    <col min="13572" max="13572" width="17.42578125" style="91" customWidth="1"/>
    <col min="13573" max="13573" width="16.140625" style="91" customWidth="1"/>
    <col min="13574" max="13574" width="16" style="91" customWidth="1"/>
    <col min="13575" max="13575" width="14.85546875" style="91" customWidth="1"/>
    <col min="13576" max="13576" width="17.140625" style="91" customWidth="1"/>
    <col min="13577" max="13577" width="15" style="91" customWidth="1"/>
    <col min="13578" max="13578" width="12.42578125" style="91" customWidth="1"/>
    <col min="13579" max="13579" width="12" style="91" customWidth="1"/>
    <col min="13580" max="13580" width="11.85546875" style="91" customWidth="1"/>
    <col min="13581" max="13824" width="9.140625" style="91"/>
    <col min="13825" max="13825" width="8.28515625" style="91" customWidth="1"/>
    <col min="13826" max="13826" width="15.5703125" style="91" customWidth="1"/>
    <col min="13827" max="13827" width="15.28515625" style="91" customWidth="1"/>
    <col min="13828" max="13828" width="17.42578125" style="91" customWidth="1"/>
    <col min="13829" max="13829" width="16.140625" style="91" customWidth="1"/>
    <col min="13830" max="13830" width="16" style="91" customWidth="1"/>
    <col min="13831" max="13831" width="14.85546875" style="91" customWidth="1"/>
    <col min="13832" max="13832" width="17.140625" style="91" customWidth="1"/>
    <col min="13833" max="13833" width="15" style="91" customWidth="1"/>
    <col min="13834" max="13834" width="12.42578125" style="91" customWidth="1"/>
    <col min="13835" max="13835" width="12" style="91" customWidth="1"/>
    <col min="13836" max="13836" width="11.85546875" style="91" customWidth="1"/>
    <col min="13837" max="14080" width="9.140625" style="91"/>
    <col min="14081" max="14081" width="8.28515625" style="91" customWidth="1"/>
    <col min="14082" max="14082" width="15.5703125" style="91" customWidth="1"/>
    <col min="14083" max="14083" width="15.28515625" style="91" customWidth="1"/>
    <col min="14084" max="14084" width="17.42578125" style="91" customWidth="1"/>
    <col min="14085" max="14085" width="16.140625" style="91" customWidth="1"/>
    <col min="14086" max="14086" width="16" style="91" customWidth="1"/>
    <col min="14087" max="14087" width="14.85546875" style="91" customWidth="1"/>
    <col min="14088" max="14088" width="17.140625" style="91" customWidth="1"/>
    <col min="14089" max="14089" width="15" style="91" customWidth="1"/>
    <col min="14090" max="14090" width="12.42578125" style="91" customWidth="1"/>
    <col min="14091" max="14091" width="12" style="91" customWidth="1"/>
    <col min="14092" max="14092" width="11.85546875" style="91" customWidth="1"/>
    <col min="14093" max="14336" width="9.140625" style="91"/>
    <col min="14337" max="14337" width="8.28515625" style="91" customWidth="1"/>
    <col min="14338" max="14338" width="15.5703125" style="91" customWidth="1"/>
    <col min="14339" max="14339" width="15.28515625" style="91" customWidth="1"/>
    <col min="14340" max="14340" width="17.42578125" style="91" customWidth="1"/>
    <col min="14341" max="14341" width="16.140625" style="91" customWidth="1"/>
    <col min="14342" max="14342" width="16" style="91" customWidth="1"/>
    <col min="14343" max="14343" width="14.85546875" style="91" customWidth="1"/>
    <col min="14344" max="14344" width="17.140625" style="91" customWidth="1"/>
    <col min="14345" max="14345" width="15" style="91" customWidth="1"/>
    <col min="14346" max="14346" width="12.42578125" style="91" customWidth="1"/>
    <col min="14347" max="14347" width="12" style="91" customWidth="1"/>
    <col min="14348" max="14348" width="11.85546875" style="91" customWidth="1"/>
    <col min="14349" max="14592" width="9.140625" style="91"/>
    <col min="14593" max="14593" width="8.28515625" style="91" customWidth="1"/>
    <col min="14594" max="14594" width="15.5703125" style="91" customWidth="1"/>
    <col min="14595" max="14595" width="15.28515625" style="91" customWidth="1"/>
    <col min="14596" max="14596" width="17.42578125" style="91" customWidth="1"/>
    <col min="14597" max="14597" width="16.140625" style="91" customWidth="1"/>
    <col min="14598" max="14598" width="16" style="91" customWidth="1"/>
    <col min="14599" max="14599" width="14.85546875" style="91" customWidth="1"/>
    <col min="14600" max="14600" width="17.140625" style="91" customWidth="1"/>
    <col min="14601" max="14601" width="15" style="91" customWidth="1"/>
    <col min="14602" max="14602" width="12.42578125" style="91" customWidth="1"/>
    <col min="14603" max="14603" width="12" style="91" customWidth="1"/>
    <col min="14604" max="14604" width="11.85546875" style="91" customWidth="1"/>
    <col min="14605" max="14848" width="9.140625" style="91"/>
    <col min="14849" max="14849" width="8.28515625" style="91" customWidth="1"/>
    <col min="14850" max="14850" width="15.5703125" style="91" customWidth="1"/>
    <col min="14851" max="14851" width="15.28515625" style="91" customWidth="1"/>
    <col min="14852" max="14852" width="17.42578125" style="91" customWidth="1"/>
    <col min="14853" max="14853" width="16.140625" style="91" customWidth="1"/>
    <col min="14854" max="14854" width="16" style="91" customWidth="1"/>
    <col min="14855" max="14855" width="14.85546875" style="91" customWidth="1"/>
    <col min="14856" max="14856" width="17.140625" style="91" customWidth="1"/>
    <col min="14857" max="14857" width="15" style="91" customWidth="1"/>
    <col min="14858" max="14858" width="12.42578125" style="91" customWidth="1"/>
    <col min="14859" max="14859" width="12" style="91" customWidth="1"/>
    <col min="14860" max="14860" width="11.85546875" style="91" customWidth="1"/>
    <col min="14861" max="15104" width="9.140625" style="91"/>
    <col min="15105" max="15105" width="8.28515625" style="91" customWidth="1"/>
    <col min="15106" max="15106" width="15.5703125" style="91" customWidth="1"/>
    <col min="15107" max="15107" width="15.28515625" style="91" customWidth="1"/>
    <col min="15108" max="15108" width="17.42578125" style="91" customWidth="1"/>
    <col min="15109" max="15109" width="16.140625" style="91" customWidth="1"/>
    <col min="15110" max="15110" width="16" style="91" customWidth="1"/>
    <col min="15111" max="15111" width="14.85546875" style="91" customWidth="1"/>
    <col min="15112" max="15112" width="17.140625" style="91" customWidth="1"/>
    <col min="15113" max="15113" width="15" style="91" customWidth="1"/>
    <col min="15114" max="15114" width="12.42578125" style="91" customWidth="1"/>
    <col min="15115" max="15115" width="12" style="91" customWidth="1"/>
    <col min="15116" max="15116" width="11.85546875" style="91" customWidth="1"/>
    <col min="15117" max="15360" width="9.140625" style="91"/>
    <col min="15361" max="15361" width="8.28515625" style="91" customWidth="1"/>
    <col min="15362" max="15362" width="15.5703125" style="91" customWidth="1"/>
    <col min="15363" max="15363" width="15.28515625" style="91" customWidth="1"/>
    <col min="15364" max="15364" width="17.42578125" style="91" customWidth="1"/>
    <col min="15365" max="15365" width="16.140625" style="91" customWidth="1"/>
    <col min="15366" max="15366" width="16" style="91" customWidth="1"/>
    <col min="15367" max="15367" width="14.85546875" style="91" customWidth="1"/>
    <col min="15368" max="15368" width="17.140625" style="91" customWidth="1"/>
    <col min="15369" max="15369" width="15" style="91" customWidth="1"/>
    <col min="15370" max="15370" width="12.42578125" style="91" customWidth="1"/>
    <col min="15371" max="15371" width="12" style="91" customWidth="1"/>
    <col min="15372" max="15372" width="11.85546875" style="91" customWidth="1"/>
    <col min="15373" max="15616" width="9.140625" style="91"/>
    <col min="15617" max="15617" width="8.28515625" style="91" customWidth="1"/>
    <col min="15618" max="15618" width="15.5703125" style="91" customWidth="1"/>
    <col min="15619" max="15619" width="15.28515625" style="91" customWidth="1"/>
    <col min="15620" max="15620" width="17.42578125" style="91" customWidth="1"/>
    <col min="15621" max="15621" width="16.140625" style="91" customWidth="1"/>
    <col min="15622" max="15622" width="16" style="91" customWidth="1"/>
    <col min="15623" max="15623" width="14.85546875" style="91" customWidth="1"/>
    <col min="15624" max="15624" width="17.140625" style="91" customWidth="1"/>
    <col min="15625" max="15625" width="15" style="91" customWidth="1"/>
    <col min="15626" max="15626" width="12.42578125" style="91" customWidth="1"/>
    <col min="15627" max="15627" width="12" style="91" customWidth="1"/>
    <col min="15628" max="15628" width="11.85546875" style="91" customWidth="1"/>
    <col min="15629" max="15872" width="9.140625" style="91"/>
    <col min="15873" max="15873" width="8.28515625" style="91" customWidth="1"/>
    <col min="15874" max="15874" width="15.5703125" style="91" customWidth="1"/>
    <col min="15875" max="15875" width="15.28515625" style="91" customWidth="1"/>
    <col min="15876" max="15876" width="17.42578125" style="91" customWidth="1"/>
    <col min="15877" max="15877" width="16.140625" style="91" customWidth="1"/>
    <col min="15878" max="15878" width="16" style="91" customWidth="1"/>
    <col min="15879" max="15879" width="14.85546875" style="91" customWidth="1"/>
    <col min="15880" max="15880" width="17.140625" style="91" customWidth="1"/>
    <col min="15881" max="15881" width="15" style="91" customWidth="1"/>
    <col min="15882" max="15882" width="12.42578125" style="91" customWidth="1"/>
    <col min="15883" max="15883" width="12" style="91" customWidth="1"/>
    <col min="15884" max="15884" width="11.85546875" style="91" customWidth="1"/>
    <col min="15885" max="16128" width="9.140625" style="91"/>
    <col min="16129" max="16129" width="8.28515625" style="91" customWidth="1"/>
    <col min="16130" max="16130" width="15.5703125" style="91" customWidth="1"/>
    <col min="16131" max="16131" width="15.28515625" style="91" customWidth="1"/>
    <col min="16132" max="16132" width="17.42578125" style="91" customWidth="1"/>
    <col min="16133" max="16133" width="16.140625" style="91" customWidth="1"/>
    <col min="16134" max="16134" width="16" style="91" customWidth="1"/>
    <col min="16135" max="16135" width="14.85546875" style="91" customWidth="1"/>
    <col min="16136" max="16136" width="17.140625" style="91" customWidth="1"/>
    <col min="16137" max="16137" width="15" style="91" customWidth="1"/>
    <col min="16138" max="16138" width="12.42578125" style="91" customWidth="1"/>
    <col min="16139" max="16139" width="12" style="91" customWidth="1"/>
    <col min="16140" max="16140" width="11.85546875" style="91" customWidth="1"/>
    <col min="16141" max="16384" width="9.140625" style="91"/>
  </cols>
  <sheetData>
    <row r="1" spans="1:20" ht="18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389" t="s">
        <v>891</v>
      </c>
    </row>
    <row r="2" spans="1:20" ht="21">
      <c r="A2" s="666" t="s">
        <v>753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</row>
    <row r="3" spans="1:20" ht="15">
      <c r="A3" s="390"/>
      <c r="B3" s="390"/>
    </row>
    <row r="4" spans="1:20" ht="18" customHeight="1">
      <c r="A4" s="667" t="s">
        <v>890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</row>
    <row r="5" spans="1:20" ht="15">
      <c r="A5" s="391" t="s">
        <v>948</v>
      </c>
      <c r="B5" s="391"/>
    </row>
    <row r="6" spans="1:20" ht="15">
      <c r="A6" s="391"/>
      <c r="B6" s="391"/>
    </row>
    <row r="7" spans="1:20" ht="15">
      <c r="A7" s="664" t="s">
        <v>892</v>
      </c>
      <c r="B7" s="664"/>
      <c r="C7" s="664"/>
      <c r="D7" s="99">
        <v>4725276000</v>
      </c>
      <c r="K7" s="668" t="s">
        <v>898</v>
      </c>
      <c r="L7" s="668"/>
    </row>
    <row r="8" spans="1:20" ht="15">
      <c r="A8" s="664" t="s">
        <v>899</v>
      </c>
      <c r="B8" s="664"/>
      <c r="C8" s="664"/>
      <c r="D8" s="99">
        <v>4725276000</v>
      </c>
      <c r="K8" s="392"/>
      <c r="L8" s="392"/>
    </row>
    <row r="9" spans="1:20" ht="15">
      <c r="A9" s="391"/>
      <c r="B9" s="391"/>
      <c r="J9" s="669" t="s">
        <v>961</v>
      </c>
      <c r="K9" s="669"/>
      <c r="L9" s="669"/>
    </row>
    <row r="10" spans="1:20" ht="49.5" customHeight="1">
      <c r="A10" s="670" t="s">
        <v>2</v>
      </c>
      <c r="B10" s="671" t="s">
        <v>77</v>
      </c>
      <c r="C10" s="672" t="s">
        <v>873</v>
      </c>
      <c r="D10" s="672"/>
      <c r="E10" s="672"/>
      <c r="F10" s="672"/>
      <c r="G10" s="672" t="s">
        <v>874</v>
      </c>
      <c r="H10" s="672"/>
      <c r="I10" s="672"/>
      <c r="J10" s="672"/>
      <c r="K10" s="672" t="s">
        <v>878</v>
      </c>
      <c r="L10" s="672" t="s">
        <v>875</v>
      </c>
    </row>
    <row r="11" spans="1:20" s="389" customFormat="1" ht="76.5" customHeight="1">
      <c r="A11" s="670"/>
      <c r="B11" s="671"/>
      <c r="C11" s="393" t="s">
        <v>879</v>
      </c>
      <c r="D11" s="394" t="s">
        <v>876</v>
      </c>
      <c r="E11" s="394" t="s">
        <v>877</v>
      </c>
      <c r="F11" s="393" t="s">
        <v>880</v>
      </c>
      <c r="G11" s="393" t="s">
        <v>879</v>
      </c>
      <c r="H11" s="394" t="s">
        <v>876</v>
      </c>
      <c r="I11" s="394" t="s">
        <v>877</v>
      </c>
      <c r="J11" s="393" t="s">
        <v>880</v>
      </c>
      <c r="K11" s="672"/>
      <c r="L11" s="672"/>
    </row>
    <row r="12" spans="1:20" s="389" customFormat="1" ht="15">
      <c r="A12" s="395">
        <v>1</v>
      </c>
      <c r="B12" s="396">
        <v>2</v>
      </c>
      <c r="C12" s="397">
        <v>3</v>
      </c>
      <c r="D12" s="396">
        <v>4</v>
      </c>
      <c r="E12" s="396">
        <v>5</v>
      </c>
      <c r="F12" s="397">
        <v>6</v>
      </c>
      <c r="G12" s="396">
        <v>7</v>
      </c>
      <c r="H12" s="396">
        <v>8</v>
      </c>
      <c r="I12" s="397">
        <v>9</v>
      </c>
      <c r="J12" s="396">
        <v>10</v>
      </c>
      <c r="K12" s="396">
        <v>11</v>
      </c>
      <c r="L12" s="397">
        <v>12</v>
      </c>
    </row>
    <row r="13" spans="1:20">
      <c r="A13" s="98">
        <v>1</v>
      </c>
      <c r="B13" s="398" t="s">
        <v>881</v>
      </c>
      <c r="C13" s="522"/>
      <c r="D13" s="522"/>
      <c r="E13" s="522"/>
      <c r="F13" s="522">
        <v>145097040</v>
      </c>
      <c r="G13" s="522"/>
      <c r="H13" s="522"/>
      <c r="I13" s="522"/>
      <c r="J13" s="522">
        <v>616113323</v>
      </c>
      <c r="K13" s="522">
        <f>F13+J13</f>
        <v>761210363</v>
      </c>
      <c r="L13" s="398"/>
      <c r="S13" s="521"/>
      <c r="T13" s="459"/>
    </row>
    <row r="14" spans="1:20">
      <c r="A14" s="98">
        <v>2</v>
      </c>
      <c r="B14" s="99" t="s">
        <v>882</v>
      </c>
      <c r="C14" s="522">
        <v>337231000</v>
      </c>
      <c r="D14" s="522">
        <v>337231000</v>
      </c>
      <c r="E14" s="522"/>
      <c r="F14" s="522">
        <v>145097040</v>
      </c>
      <c r="G14" s="522">
        <v>1632550000</v>
      </c>
      <c r="H14" s="98">
        <v>1632550000</v>
      </c>
      <c r="I14" s="98"/>
      <c r="J14" s="98">
        <v>25671388</v>
      </c>
      <c r="K14" s="522">
        <f t="shared" ref="K14:K24" si="0">F14+J14</f>
        <v>170768428</v>
      </c>
      <c r="L14" s="99"/>
      <c r="S14" s="521"/>
      <c r="T14" s="459"/>
    </row>
    <row r="15" spans="1:20">
      <c r="A15" s="98">
        <v>3</v>
      </c>
      <c r="B15" s="99" t="s">
        <v>883</v>
      </c>
      <c r="C15" s="522"/>
      <c r="D15" s="522"/>
      <c r="E15" s="522"/>
      <c r="F15" s="522">
        <v>21257280</v>
      </c>
      <c r="G15" s="522"/>
      <c r="H15" s="98"/>
      <c r="I15" s="98"/>
      <c r="J15" s="98">
        <v>256713885</v>
      </c>
      <c r="K15" s="522">
        <f t="shared" si="0"/>
        <v>277971165</v>
      </c>
      <c r="L15" s="99"/>
      <c r="S15" s="521"/>
      <c r="T15" s="459"/>
    </row>
    <row r="16" spans="1:20">
      <c r="A16" s="98">
        <v>4</v>
      </c>
      <c r="B16" s="99" t="s">
        <v>884</v>
      </c>
      <c r="C16" s="522"/>
      <c r="D16" s="522"/>
      <c r="E16" s="522"/>
      <c r="F16" s="522">
        <v>93805800</v>
      </c>
      <c r="G16" s="522"/>
      <c r="H16" s="98"/>
      <c r="I16" s="98"/>
      <c r="J16" s="98">
        <v>693127488</v>
      </c>
      <c r="K16" s="522">
        <f t="shared" si="0"/>
        <v>786933288</v>
      </c>
      <c r="L16" s="99"/>
      <c r="S16" s="521"/>
      <c r="T16" s="459"/>
    </row>
    <row r="17" spans="1:20">
      <c r="A17" s="98">
        <v>5</v>
      </c>
      <c r="B17" s="99" t="s">
        <v>885</v>
      </c>
      <c r="C17" s="522"/>
      <c r="D17" s="522"/>
      <c r="E17" s="522"/>
      <c r="F17" s="522">
        <v>145097040</v>
      </c>
      <c r="G17" s="522"/>
      <c r="H17" s="98"/>
      <c r="I17" s="98"/>
      <c r="J17" s="98">
        <v>616113323</v>
      </c>
      <c r="K17" s="522">
        <f t="shared" si="0"/>
        <v>761210363</v>
      </c>
      <c r="L17" s="99"/>
      <c r="S17" s="521"/>
      <c r="T17" s="459"/>
    </row>
    <row r="18" spans="1:20">
      <c r="A18" s="98">
        <v>6</v>
      </c>
      <c r="B18" s="99" t="s">
        <v>886</v>
      </c>
      <c r="C18" s="522"/>
      <c r="D18" s="522"/>
      <c r="E18" s="522"/>
      <c r="F18" s="522">
        <v>145097040</v>
      </c>
      <c r="G18" s="522"/>
      <c r="H18" s="98"/>
      <c r="I18" s="98"/>
      <c r="J18" s="98">
        <v>616113323</v>
      </c>
      <c r="K18" s="522">
        <f t="shared" si="0"/>
        <v>761210363</v>
      </c>
      <c r="L18" s="99"/>
      <c r="S18" s="521"/>
      <c r="T18" s="459"/>
    </row>
    <row r="19" spans="1:20">
      <c r="A19" s="98">
        <v>7</v>
      </c>
      <c r="B19" s="99" t="s">
        <v>887</v>
      </c>
      <c r="C19" s="522"/>
      <c r="D19" s="522"/>
      <c r="E19" s="522"/>
      <c r="F19" s="522">
        <v>145097040</v>
      </c>
      <c r="G19" s="522">
        <v>570018000</v>
      </c>
      <c r="H19" s="98">
        <v>570018000</v>
      </c>
      <c r="I19" s="98"/>
      <c r="J19" s="98">
        <v>333728050</v>
      </c>
      <c r="K19" s="522">
        <f t="shared" si="0"/>
        <v>478825090</v>
      </c>
      <c r="L19" s="99"/>
      <c r="S19" s="521"/>
      <c r="T19" s="459"/>
    </row>
    <row r="20" spans="1:20">
      <c r="A20" s="98">
        <v>8</v>
      </c>
      <c r="B20" s="99" t="s">
        <v>888</v>
      </c>
      <c r="C20" s="522"/>
      <c r="D20" s="522"/>
      <c r="E20" s="522"/>
      <c r="F20" s="522">
        <v>145097040</v>
      </c>
      <c r="G20" s="522"/>
      <c r="H20" s="98"/>
      <c r="I20" s="98"/>
      <c r="J20" s="98">
        <v>641784712</v>
      </c>
      <c r="K20" s="522">
        <f t="shared" si="0"/>
        <v>786881752</v>
      </c>
      <c r="L20" s="99"/>
      <c r="S20" s="521"/>
      <c r="T20" s="459"/>
    </row>
    <row r="21" spans="1:20">
      <c r="A21" s="98">
        <v>9</v>
      </c>
      <c r="B21" s="99" t="s">
        <v>889</v>
      </c>
      <c r="C21" s="522">
        <v>377463000</v>
      </c>
      <c r="D21" s="522">
        <v>377463000</v>
      </c>
      <c r="E21" s="522"/>
      <c r="F21" s="522">
        <v>72548520</v>
      </c>
      <c r="G21" s="522">
        <v>2281994000</v>
      </c>
      <c r="H21" s="98">
        <v>2281994000</v>
      </c>
      <c r="I21" s="98"/>
      <c r="J21" s="98">
        <v>487756381</v>
      </c>
      <c r="K21" s="522">
        <f t="shared" si="0"/>
        <v>560304901</v>
      </c>
      <c r="L21" s="99"/>
      <c r="S21" s="521"/>
      <c r="T21" s="459"/>
    </row>
    <row r="22" spans="1:20">
      <c r="A22" s="98">
        <v>10</v>
      </c>
      <c r="B22" s="99" t="s">
        <v>983</v>
      </c>
      <c r="C22" s="522"/>
      <c r="D22" s="522"/>
      <c r="E22" s="522"/>
      <c r="F22" s="522">
        <v>145097040</v>
      </c>
      <c r="G22" s="522"/>
      <c r="H22" s="98"/>
      <c r="I22" s="98"/>
      <c r="J22" s="98">
        <v>513427769</v>
      </c>
      <c r="K22" s="522">
        <f t="shared" si="0"/>
        <v>658524809</v>
      </c>
      <c r="L22" s="99"/>
      <c r="S22" s="521"/>
      <c r="T22" s="459"/>
    </row>
    <row r="23" spans="1:20">
      <c r="A23" s="98">
        <v>11</v>
      </c>
      <c r="B23" s="99" t="s">
        <v>984</v>
      </c>
      <c r="C23" s="522">
        <v>427535000</v>
      </c>
      <c r="D23" s="522">
        <v>427535000</v>
      </c>
      <c r="E23" s="522"/>
      <c r="F23" s="522">
        <v>145097040</v>
      </c>
      <c r="G23" s="522">
        <v>1677057000</v>
      </c>
      <c r="H23" s="98">
        <v>1677057000</v>
      </c>
      <c r="I23" s="98"/>
      <c r="J23" s="98">
        <v>641784712</v>
      </c>
      <c r="K23" s="522">
        <f t="shared" si="0"/>
        <v>786881752</v>
      </c>
      <c r="L23" s="99"/>
      <c r="S23" s="521"/>
      <c r="T23" s="459"/>
    </row>
    <row r="24" spans="1:20">
      <c r="A24" s="98">
        <v>12</v>
      </c>
      <c r="B24" s="99" t="s">
        <v>985</v>
      </c>
      <c r="C24" s="522"/>
      <c r="D24" s="522"/>
      <c r="E24" s="522"/>
      <c r="F24" s="522">
        <v>145097040</v>
      </c>
      <c r="G24" s="522"/>
      <c r="H24" s="98"/>
      <c r="I24" s="98"/>
      <c r="J24" s="98">
        <v>564770546</v>
      </c>
      <c r="K24" s="522">
        <f t="shared" si="0"/>
        <v>709867586</v>
      </c>
      <c r="L24" s="99"/>
      <c r="S24" s="521"/>
      <c r="T24" s="459"/>
    </row>
    <row r="25" spans="1:20">
      <c r="A25" s="95" t="s">
        <v>19</v>
      </c>
      <c r="B25" s="99"/>
      <c r="C25" s="522">
        <f>SUM(C13:C24)</f>
        <v>1142229000</v>
      </c>
      <c r="D25" s="522">
        <f t="shared" ref="D25:L25" si="1">SUM(D13:D24)</f>
        <v>1142229000</v>
      </c>
      <c r="E25" s="522">
        <f t="shared" si="1"/>
        <v>0</v>
      </c>
      <c r="F25" s="522">
        <f t="shared" si="1"/>
        <v>1493484960</v>
      </c>
      <c r="G25" s="522">
        <f t="shared" si="1"/>
        <v>6161619000</v>
      </c>
      <c r="H25" s="522">
        <f t="shared" si="1"/>
        <v>6161619000</v>
      </c>
      <c r="I25" s="522">
        <f t="shared" si="1"/>
        <v>0</v>
      </c>
      <c r="J25" s="522">
        <f t="shared" si="1"/>
        <v>6007104900</v>
      </c>
      <c r="K25" s="522">
        <f t="shared" si="1"/>
        <v>7500589860</v>
      </c>
      <c r="L25" s="398">
        <f t="shared" si="1"/>
        <v>0</v>
      </c>
    </row>
    <row r="27" spans="1:20" ht="15" customHeight="1">
      <c r="A27" s="399" t="s">
        <v>893</v>
      </c>
      <c r="B27" s="379"/>
      <c r="C27" s="379"/>
      <c r="D27" s="379"/>
      <c r="E27" s="379"/>
      <c r="F27" s="379"/>
      <c r="G27" s="379"/>
      <c r="H27" s="379"/>
      <c r="I27" s="379"/>
      <c r="J27" s="379"/>
    </row>
    <row r="28" spans="1:20" ht="15" customHeight="1">
      <c r="A28" s="676" t="s">
        <v>900</v>
      </c>
      <c r="B28" s="676"/>
      <c r="C28" s="676"/>
      <c r="D28" s="676"/>
      <c r="E28" s="676"/>
      <c r="F28" s="676"/>
      <c r="G28" s="676"/>
      <c r="H28" s="676"/>
      <c r="I28" s="676"/>
      <c r="J28" s="676"/>
    </row>
    <row r="29" spans="1:20" ht="15" customHeight="1">
      <c r="A29" s="676" t="s">
        <v>901</v>
      </c>
      <c r="B29" s="676"/>
      <c r="C29" s="676"/>
      <c r="D29" s="676"/>
      <c r="E29" s="400"/>
      <c r="F29" s="400"/>
      <c r="G29" s="400"/>
      <c r="H29" s="400"/>
      <c r="I29" s="400"/>
      <c r="J29" s="400"/>
    </row>
    <row r="30" spans="1:20" ht="15" customHeight="1">
      <c r="A30" s="676" t="s">
        <v>902</v>
      </c>
      <c r="B30" s="676"/>
      <c r="C30" s="676"/>
      <c r="D30" s="676"/>
      <c r="E30" s="676"/>
      <c r="F30" s="676"/>
      <c r="G30" s="676"/>
      <c r="H30" s="676"/>
      <c r="I30" s="676"/>
      <c r="J30" s="676"/>
    </row>
    <row r="31" spans="1:20" ht="13.5" customHeight="1">
      <c r="A31" s="677"/>
      <c r="B31" s="678"/>
      <c r="C31" s="678"/>
      <c r="D31" s="678"/>
      <c r="E31" s="678"/>
      <c r="F31" s="678"/>
      <c r="G31" s="678"/>
      <c r="H31" s="678"/>
      <c r="I31" s="676"/>
      <c r="J31" s="676"/>
    </row>
    <row r="32" spans="1:20" ht="15" customHeight="1">
      <c r="A32" s="401"/>
      <c r="B32" s="402"/>
      <c r="C32" s="402"/>
      <c r="D32" s="402"/>
      <c r="E32" s="402"/>
      <c r="F32" s="402"/>
      <c r="G32" s="402"/>
      <c r="H32" s="402"/>
      <c r="I32" s="401"/>
      <c r="J32" s="401"/>
    </row>
    <row r="33" spans="1:11" ht="15" customHeight="1">
      <c r="A33" s="401"/>
      <c r="B33" s="402"/>
      <c r="C33" s="402"/>
      <c r="D33" s="402"/>
      <c r="E33" s="402"/>
      <c r="F33" s="402"/>
      <c r="G33" s="402"/>
      <c r="H33" s="402"/>
      <c r="I33" s="401"/>
      <c r="J33" s="401"/>
    </row>
    <row r="34" spans="1:11" ht="15" customHeight="1">
      <c r="A34" s="401"/>
      <c r="B34" s="402"/>
      <c r="C34" s="402"/>
      <c r="D34" s="402"/>
      <c r="E34" s="402"/>
      <c r="F34" s="402"/>
      <c r="G34" s="402"/>
      <c r="H34" s="402"/>
      <c r="I34" s="401"/>
      <c r="J34" s="401"/>
    </row>
    <row r="35" spans="1:11" ht="15" customHeight="1">
      <c r="A35" s="403"/>
      <c r="B35" s="403"/>
      <c r="C35" s="403"/>
      <c r="D35" s="403"/>
      <c r="E35" s="403"/>
      <c r="I35" s="673" t="s">
        <v>14</v>
      </c>
      <c r="J35" s="673"/>
      <c r="K35" s="673"/>
    </row>
    <row r="36" spans="1:11" ht="15" customHeight="1">
      <c r="A36" s="403"/>
      <c r="B36" s="403"/>
      <c r="C36" s="403"/>
      <c r="D36" s="403"/>
      <c r="E36" s="403"/>
      <c r="I36" s="674" t="s">
        <v>89</v>
      </c>
      <c r="J36" s="674"/>
      <c r="K36" s="674"/>
    </row>
    <row r="37" spans="1:11">
      <c r="A37" s="403" t="s">
        <v>12</v>
      </c>
      <c r="C37" s="403"/>
      <c r="D37" s="403"/>
      <c r="E37" s="403"/>
      <c r="I37" s="675" t="s">
        <v>86</v>
      </c>
      <c r="J37" s="675"/>
      <c r="K37" s="404"/>
    </row>
    <row r="38" spans="1:11">
      <c r="A38" s="403"/>
      <c r="B38" s="403"/>
      <c r="C38" s="403"/>
      <c r="D38" s="403"/>
      <c r="E38" s="403"/>
      <c r="F38" s="403"/>
      <c r="G38" s="403"/>
      <c r="H38" s="403"/>
      <c r="I38" s="403"/>
      <c r="J38" s="403"/>
      <c r="K38" s="403"/>
    </row>
    <row r="51" spans="12:12">
      <c r="L51" s="91">
        <f>47252.76*100000</f>
        <v>4725276000</v>
      </c>
    </row>
  </sheetData>
  <mergeCells count="23">
    <mergeCell ref="I35:K35"/>
    <mergeCell ref="I36:K36"/>
    <mergeCell ref="I37:J37"/>
    <mergeCell ref="A28:J28"/>
    <mergeCell ref="A29:D29"/>
    <mergeCell ref="A30:D30"/>
    <mergeCell ref="E30:H30"/>
    <mergeCell ref="I30:J30"/>
    <mergeCell ref="A31:H31"/>
    <mergeCell ref="I31:J31"/>
    <mergeCell ref="J9:L9"/>
    <mergeCell ref="A10:A11"/>
    <mergeCell ref="B10:B11"/>
    <mergeCell ref="C10:F10"/>
    <mergeCell ref="G10:J10"/>
    <mergeCell ref="K10:K11"/>
    <mergeCell ref="L10:L11"/>
    <mergeCell ref="A8:C8"/>
    <mergeCell ref="A1:K1"/>
    <mergeCell ref="A2:L2"/>
    <mergeCell ref="A4:L4"/>
    <mergeCell ref="A7:C7"/>
    <mergeCell ref="K7:L7"/>
  </mergeCells>
  <printOptions horizontalCentered="1"/>
  <pageMargins left="1.03" right="0.70866141732283472" top="0.23622047244094491" bottom="0" header="0.31496062992125984" footer="0.31496062992125984"/>
  <pageSetup paperSize="9" scale="74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8"/>
  <sheetViews>
    <sheetView topLeftCell="D38" zoomScaleSheetLayoutView="115" workbookViewId="0">
      <selection activeCell="M65" sqref="M65"/>
    </sheetView>
  </sheetViews>
  <sheetFormatPr defaultRowHeight="12.75"/>
  <cols>
    <col min="1" max="1" width="7.42578125" style="173" customWidth="1"/>
    <col min="2" max="2" width="17.140625" style="173" customWidth="1"/>
    <col min="3" max="3" width="11" style="173" customWidth="1"/>
    <col min="4" max="4" width="10" style="173" customWidth="1"/>
    <col min="5" max="5" width="11.85546875" style="173" customWidth="1"/>
    <col min="6" max="6" width="12.140625" style="173" customWidth="1"/>
    <col min="7" max="7" width="13.28515625" style="173" customWidth="1"/>
    <col min="8" max="8" width="14.5703125" style="173" customWidth="1"/>
    <col min="9" max="9" width="12.7109375" style="173" customWidth="1"/>
    <col min="10" max="10" width="14" style="173" customWidth="1"/>
    <col min="11" max="11" width="10.85546875" style="173" customWidth="1"/>
    <col min="12" max="12" width="11.5703125" style="173" customWidth="1"/>
    <col min="13" max="15" width="11.5703125" style="465" customWidth="1"/>
    <col min="16" max="20" width="9.140625" style="173"/>
    <col min="21" max="21" width="9.5703125" style="173" bestFit="1" customWidth="1"/>
    <col min="22" max="16384" width="9.140625" style="173"/>
  </cols>
  <sheetData>
    <row r="1" spans="1:23" s="91" customFormat="1">
      <c r="E1" s="921"/>
      <c r="F1" s="921"/>
      <c r="G1" s="921"/>
      <c r="H1" s="921"/>
      <c r="I1" s="921"/>
      <c r="J1" s="339" t="s">
        <v>678</v>
      </c>
    </row>
    <row r="2" spans="1:23" s="91" customFormat="1" ht="15">
      <c r="A2" s="922" t="s">
        <v>0</v>
      </c>
      <c r="B2" s="922"/>
      <c r="C2" s="922"/>
      <c r="D2" s="922"/>
      <c r="E2" s="922"/>
      <c r="F2" s="922"/>
      <c r="G2" s="922"/>
      <c r="H2" s="922"/>
      <c r="I2" s="922"/>
      <c r="J2" s="922"/>
    </row>
    <row r="3" spans="1:23" s="91" customFormat="1" ht="20.25">
      <c r="A3" s="659" t="s">
        <v>753</v>
      </c>
      <c r="B3" s="659"/>
      <c r="C3" s="659"/>
      <c r="D3" s="659"/>
      <c r="E3" s="659"/>
      <c r="F3" s="659"/>
      <c r="G3" s="659"/>
      <c r="H3" s="659"/>
      <c r="I3" s="659"/>
      <c r="J3" s="659"/>
    </row>
    <row r="4" spans="1:23" s="91" customFormat="1" ht="14.25" customHeight="1"/>
    <row r="5" spans="1:23" ht="19.5" customHeight="1">
      <c r="A5" s="923" t="s">
        <v>831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464"/>
      <c r="N5" s="464"/>
      <c r="O5" s="464"/>
    </row>
    <row r="6" spans="1:23" ht="13.5" customHeight="1">
      <c r="A6" s="340"/>
      <c r="B6" s="340"/>
      <c r="C6" s="340"/>
      <c r="D6" s="340"/>
      <c r="E6" s="340"/>
      <c r="F6" s="340"/>
      <c r="G6" s="340"/>
      <c r="H6" s="340"/>
      <c r="I6" s="340"/>
      <c r="J6" s="340"/>
    </row>
    <row r="7" spans="1:23" ht="0.75" customHeight="1"/>
    <row r="8" spans="1:23">
      <c r="A8" s="920" t="s">
        <v>979</v>
      </c>
      <c r="B8" s="920"/>
      <c r="C8" s="341"/>
      <c r="H8" s="669"/>
      <c r="I8" s="669"/>
      <c r="J8" s="669"/>
      <c r="K8" s="669"/>
      <c r="L8" s="669"/>
      <c r="M8" s="480"/>
      <c r="N8" s="480"/>
      <c r="O8" s="480"/>
    </row>
    <row r="9" spans="1:23" ht="18" customHeight="1">
      <c r="A9" s="785" t="s">
        <v>2</v>
      </c>
      <c r="B9" s="785" t="s">
        <v>39</v>
      </c>
      <c r="C9" s="918" t="s">
        <v>679</v>
      </c>
      <c r="D9" s="918"/>
      <c r="E9" s="918" t="s">
        <v>129</v>
      </c>
      <c r="F9" s="918"/>
      <c r="G9" s="918" t="s">
        <v>680</v>
      </c>
      <c r="H9" s="918"/>
      <c r="I9" s="918" t="s">
        <v>130</v>
      </c>
      <c r="J9" s="918"/>
      <c r="K9" s="918" t="s">
        <v>131</v>
      </c>
      <c r="L9" s="918"/>
      <c r="M9" s="481"/>
      <c r="N9" s="481"/>
      <c r="O9" s="481"/>
      <c r="R9" s="342"/>
      <c r="S9" s="343"/>
    </row>
    <row r="10" spans="1:23" ht="44.25" customHeight="1">
      <c r="A10" s="785"/>
      <c r="B10" s="785"/>
      <c r="C10" s="96" t="s">
        <v>681</v>
      </c>
      <c r="D10" s="96" t="s">
        <v>682</v>
      </c>
      <c r="E10" s="96" t="s">
        <v>683</v>
      </c>
      <c r="F10" s="96" t="s">
        <v>684</v>
      </c>
      <c r="G10" s="96" t="s">
        <v>683</v>
      </c>
      <c r="H10" s="96" t="s">
        <v>684</v>
      </c>
      <c r="I10" s="96" t="s">
        <v>681</v>
      </c>
      <c r="J10" s="96" t="s">
        <v>682</v>
      </c>
      <c r="K10" s="96" t="s">
        <v>681</v>
      </c>
      <c r="L10" s="96" t="s">
        <v>682</v>
      </c>
      <c r="M10" s="482"/>
      <c r="N10" s="482"/>
      <c r="O10" s="482"/>
    </row>
    <row r="11" spans="1:23">
      <c r="A11" s="96">
        <v>1</v>
      </c>
      <c r="B11" s="96">
        <v>2</v>
      </c>
      <c r="C11" s="96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  <c r="K11" s="96">
        <v>11</v>
      </c>
      <c r="L11" s="96">
        <v>12</v>
      </c>
      <c r="M11" s="482"/>
      <c r="N11" s="482"/>
      <c r="O11" s="482"/>
    </row>
    <row r="12" spans="1:23" ht="14.25">
      <c r="A12" s="344">
        <v>1</v>
      </c>
      <c r="B12" s="406" t="s">
        <v>905</v>
      </c>
      <c r="C12" s="342"/>
      <c r="D12" s="342"/>
      <c r="E12" s="342"/>
      <c r="F12" s="479">
        <v>0</v>
      </c>
      <c r="G12" s="342"/>
      <c r="H12" s="342"/>
      <c r="I12" s="342"/>
      <c r="J12" s="342"/>
      <c r="K12" s="342"/>
      <c r="L12" s="342"/>
      <c r="M12" s="343"/>
      <c r="N12" s="483"/>
      <c r="O12" s="343"/>
      <c r="S12" s="476"/>
    </row>
    <row r="13" spans="1:23" ht="14.25">
      <c r="A13" s="344">
        <v>2</v>
      </c>
      <c r="B13" s="406" t="s">
        <v>906</v>
      </c>
      <c r="C13" s="342"/>
      <c r="D13" s="342"/>
      <c r="E13" s="342"/>
      <c r="F13" s="479">
        <v>0</v>
      </c>
      <c r="G13" s="342"/>
      <c r="H13" s="342"/>
      <c r="I13" s="342"/>
      <c r="J13" s="342"/>
      <c r="K13" s="342"/>
      <c r="L13" s="342"/>
      <c r="M13" s="343"/>
      <c r="N13" s="483"/>
      <c r="O13" s="343"/>
      <c r="S13" s="476"/>
    </row>
    <row r="14" spans="1:23" ht="14.25">
      <c r="A14" s="344">
        <v>3</v>
      </c>
      <c r="B14" s="406" t="s">
        <v>907</v>
      </c>
      <c r="C14" s="342"/>
      <c r="D14" s="342"/>
      <c r="E14" s="342"/>
      <c r="F14" s="479">
        <v>0</v>
      </c>
      <c r="G14" s="342"/>
      <c r="H14" s="342"/>
      <c r="I14" s="342"/>
      <c r="J14" s="342"/>
      <c r="K14" s="342"/>
      <c r="L14" s="342"/>
      <c r="M14" s="343"/>
      <c r="N14" s="483"/>
      <c r="O14" s="343"/>
      <c r="S14" s="476"/>
    </row>
    <row r="15" spans="1:23" ht="14.25">
      <c r="A15" s="344">
        <v>4</v>
      </c>
      <c r="B15" s="406" t="s">
        <v>908</v>
      </c>
      <c r="C15" s="342"/>
      <c r="D15" s="342"/>
      <c r="E15" s="342"/>
      <c r="F15" s="479">
        <v>0</v>
      </c>
      <c r="G15" s="342"/>
      <c r="H15" s="342"/>
      <c r="I15" s="342"/>
      <c r="J15" s="342"/>
      <c r="K15" s="342"/>
      <c r="L15" s="342"/>
      <c r="M15" s="343"/>
      <c r="N15" s="483"/>
      <c r="O15" s="343"/>
      <c r="S15" s="476"/>
    </row>
    <row r="16" spans="1:23" ht="14.25">
      <c r="A16" s="344">
        <v>5</v>
      </c>
      <c r="B16" s="406" t="s">
        <v>909</v>
      </c>
      <c r="C16" s="479">
        <v>19.066181098365647</v>
      </c>
      <c r="D16" s="479">
        <v>19.066181098365647</v>
      </c>
      <c r="E16" s="479">
        <v>355.23083781680361</v>
      </c>
      <c r="F16" s="479">
        <v>159.61765120000001</v>
      </c>
      <c r="G16" s="479">
        <v>75.708579501235064</v>
      </c>
      <c r="H16" s="479">
        <v>75.708579501235064</v>
      </c>
      <c r="I16" s="479">
        <v>9.5048972892842034</v>
      </c>
      <c r="J16" s="479">
        <v>9.5048972892842034</v>
      </c>
      <c r="K16" s="479">
        <v>7.4830254119717114</v>
      </c>
      <c r="L16" s="479">
        <v>7.4830254119717114</v>
      </c>
      <c r="M16" s="484"/>
      <c r="N16" s="483"/>
      <c r="O16" s="484"/>
      <c r="S16" s="476"/>
      <c r="U16" s="476"/>
      <c r="V16" s="476"/>
      <c r="W16" s="476"/>
    </row>
    <row r="17" spans="1:23" ht="14.25">
      <c r="A17" s="344">
        <v>6</v>
      </c>
      <c r="B17" s="406" t="s">
        <v>910</v>
      </c>
      <c r="C17" s="462"/>
      <c r="D17" s="479"/>
      <c r="E17" s="479"/>
      <c r="F17" s="479">
        <v>0</v>
      </c>
      <c r="G17" s="479"/>
      <c r="H17" s="479"/>
      <c r="I17" s="479"/>
      <c r="J17" s="479"/>
      <c r="K17" s="479"/>
      <c r="L17" s="479"/>
      <c r="M17" s="484"/>
      <c r="N17" s="483"/>
      <c r="O17" s="484"/>
      <c r="S17" s="476"/>
    </row>
    <row r="18" spans="1:23" ht="14.25">
      <c r="A18" s="344">
        <v>7</v>
      </c>
      <c r="B18" s="406" t="s">
        <v>911</v>
      </c>
      <c r="C18" s="462"/>
      <c r="D18" s="479"/>
      <c r="E18" s="479"/>
      <c r="F18" s="479">
        <v>0</v>
      </c>
      <c r="G18" s="479"/>
      <c r="H18" s="479"/>
      <c r="I18" s="479"/>
      <c r="J18" s="479"/>
      <c r="K18" s="479"/>
      <c r="L18" s="479"/>
      <c r="M18" s="484"/>
      <c r="N18" s="483"/>
      <c r="O18" s="484"/>
      <c r="S18" s="476"/>
    </row>
    <row r="19" spans="1:23" ht="14.25">
      <c r="A19" s="344">
        <v>8</v>
      </c>
      <c r="B19" s="406" t="s">
        <v>912</v>
      </c>
      <c r="C19" s="479">
        <v>1.5293694509345794</v>
      </c>
      <c r="D19" s="479">
        <v>1.5293694509345794</v>
      </c>
      <c r="E19" s="479">
        <v>27.989834696261678</v>
      </c>
      <c r="F19" s="479">
        <v>14.004928</v>
      </c>
      <c r="G19" s="479">
        <v>5.6122094042056068</v>
      </c>
      <c r="H19" s="479">
        <v>5.6122094042056068</v>
      </c>
      <c r="I19" s="479">
        <v>0.7489852463645349</v>
      </c>
      <c r="J19" s="479">
        <v>0.7489852463645349</v>
      </c>
      <c r="K19" s="479">
        <v>0.59004497663551403</v>
      </c>
      <c r="L19" s="479">
        <v>0.59004497663551403</v>
      </c>
      <c r="M19" s="484"/>
      <c r="N19" s="483"/>
      <c r="O19" s="484"/>
      <c r="S19" s="476"/>
      <c r="U19" s="476"/>
      <c r="V19" s="476"/>
      <c r="W19" s="476"/>
    </row>
    <row r="20" spans="1:23" ht="14.25">
      <c r="A20" s="344">
        <v>9</v>
      </c>
      <c r="B20" s="406" t="s">
        <v>913</v>
      </c>
      <c r="C20" s="462"/>
      <c r="D20" s="479"/>
      <c r="E20" s="479"/>
      <c r="F20" s="479">
        <v>0</v>
      </c>
      <c r="G20" s="479"/>
      <c r="H20" s="479"/>
      <c r="I20" s="479"/>
      <c r="J20" s="479"/>
      <c r="K20" s="479"/>
      <c r="L20" s="479"/>
      <c r="M20" s="484"/>
      <c r="N20" s="483"/>
      <c r="O20" s="484"/>
      <c r="S20" s="476"/>
    </row>
    <row r="21" spans="1:23" ht="14.25">
      <c r="A21" s="344">
        <v>10</v>
      </c>
      <c r="B21" s="406" t="s">
        <v>914</v>
      </c>
      <c r="C21" s="462"/>
      <c r="D21" s="479"/>
      <c r="E21" s="479"/>
      <c r="F21" s="479">
        <v>0</v>
      </c>
      <c r="G21" s="479"/>
      <c r="H21" s="479"/>
      <c r="I21" s="479"/>
      <c r="J21" s="479"/>
      <c r="K21" s="479"/>
      <c r="L21" s="479"/>
      <c r="M21" s="484"/>
      <c r="N21" s="483"/>
      <c r="O21" s="484"/>
      <c r="S21" s="476"/>
    </row>
    <row r="22" spans="1:23" ht="14.25">
      <c r="A22" s="344">
        <v>11</v>
      </c>
      <c r="B22" s="406" t="s">
        <v>915</v>
      </c>
      <c r="C22" s="479">
        <v>1.8491150796828699</v>
      </c>
      <c r="D22" s="479">
        <v>1.8491150796828699</v>
      </c>
      <c r="E22" s="479">
        <v>38.122167053735886</v>
      </c>
      <c r="F22" s="479">
        <v>15.339923200000001</v>
      </c>
      <c r="G22" s="479">
        <v>6.9658444782573872</v>
      </c>
      <c r="H22" s="479">
        <v>6.9658444782573872</v>
      </c>
      <c r="I22" s="479">
        <v>1.0200480022589298</v>
      </c>
      <c r="J22" s="479">
        <v>1.0200480022589298</v>
      </c>
      <c r="K22" s="479">
        <v>0.80423840794426205</v>
      </c>
      <c r="L22" s="479">
        <v>0.80423840794426205</v>
      </c>
      <c r="M22" s="484"/>
      <c r="N22" s="483"/>
      <c r="O22" s="484"/>
      <c r="S22" s="476"/>
      <c r="U22" s="476"/>
      <c r="V22" s="476"/>
      <c r="W22" s="476"/>
    </row>
    <row r="23" spans="1:23" ht="14.25">
      <c r="A23" s="344">
        <v>12</v>
      </c>
      <c r="B23" s="406" t="s">
        <v>916</v>
      </c>
      <c r="C23" s="462"/>
      <c r="D23" s="479"/>
      <c r="E23" s="479"/>
      <c r="F23" s="479">
        <v>0</v>
      </c>
      <c r="G23" s="479"/>
      <c r="H23" s="479"/>
      <c r="I23" s="479"/>
      <c r="J23" s="479"/>
      <c r="K23" s="479"/>
      <c r="L23" s="479"/>
      <c r="M23" s="484"/>
      <c r="N23" s="483"/>
      <c r="O23" s="484"/>
      <c r="S23" s="476"/>
      <c r="U23" s="476"/>
      <c r="V23" s="476"/>
      <c r="W23" s="476"/>
    </row>
    <row r="24" spans="1:23" ht="14.25">
      <c r="A24" s="344">
        <v>13</v>
      </c>
      <c r="B24" s="406" t="s">
        <v>917</v>
      </c>
      <c r="C24" s="462"/>
      <c r="D24" s="479"/>
      <c r="E24" s="479"/>
      <c r="F24" s="479">
        <v>0</v>
      </c>
      <c r="G24" s="479"/>
      <c r="H24" s="479"/>
      <c r="I24" s="479"/>
      <c r="J24" s="479"/>
      <c r="K24" s="479"/>
      <c r="L24" s="479"/>
      <c r="M24" s="484"/>
      <c r="N24" s="483"/>
      <c r="O24" s="484"/>
      <c r="S24" s="476"/>
    </row>
    <row r="25" spans="1:23" ht="14.25">
      <c r="A25" s="344">
        <v>14</v>
      </c>
      <c r="B25" s="406" t="s">
        <v>918</v>
      </c>
      <c r="C25" s="462"/>
      <c r="D25" s="479"/>
      <c r="E25" s="479"/>
      <c r="F25" s="479">
        <v>0</v>
      </c>
      <c r="G25" s="479"/>
      <c r="H25" s="479"/>
      <c r="I25" s="479"/>
      <c r="J25" s="479"/>
      <c r="K25" s="479"/>
      <c r="L25" s="479"/>
      <c r="M25" s="484"/>
      <c r="N25" s="483"/>
      <c r="O25" s="484"/>
      <c r="S25" s="476"/>
    </row>
    <row r="26" spans="1:23" s="465" customFormat="1" ht="14.25">
      <c r="A26" s="462">
        <v>15</v>
      </c>
      <c r="B26" s="406" t="s">
        <v>919</v>
      </c>
      <c r="C26" s="462"/>
      <c r="D26" s="479"/>
      <c r="E26" s="479"/>
      <c r="F26" s="479">
        <v>0</v>
      </c>
      <c r="G26" s="479"/>
      <c r="H26" s="479"/>
      <c r="I26" s="479"/>
      <c r="J26" s="479"/>
      <c r="K26" s="479"/>
      <c r="L26" s="479"/>
      <c r="M26" s="484"/>
      <c r="N26" s="483"/>
      <c r="O26" s="484"/>
      <c r="S26" s="476"/>
    </row>
    <row r="27" spans="1:23" s="465" customFormat="1" ht="14.25">
      <c r="A27" s="462">
        <v>16</v>
      </c>
      <c r="B27" s="406" t="s">
        <v>920</v>
      </c>
      <c r="C27" s="479">
        <v>0.7659935155164429</v>
      </c>
      <c r="D27" s="479">
        <v>0.7659935155164429</v>
      </c>
      <c r="E27" s="479">
        <v>15.450504863362669</v>
      </c>
      <c r="F27" s="479">
        <v>5.6327936000000012</v>
      </c>
      <c r="G27" s="479">
        <v>4.2515609078276979</v>
      </c>
      <c r="H27" s="479">
        <v>4.2515609078276979</v>
      </c>
      <c r="I27" s="479">
        <v>0.41341945503317801</v>
      </c>
      <c r="J27" s="479">
        <v>0.41341945503317801</v>
      </c>
      <c r="K27" s="479">
        <v>0.32658638258452993</v>
      </c>
      <c r="L27" s="479">
        <v>0.32658638258452993</v>
      </c>
      <c r="M27" s="484"/>
      <c r="N27" s="483"/>
      <c r="O27" s="484"/>
      <c r="S27" s="476"/>
      <c r="U27" s="476"/>
      <c r="V27" s="476"/>
      <c r="W27" s="476"/>
    </row>
    <row r="28" spans="1:23" s="465" customFormat="1" ht="14.25">
      <c r="A28" s="462">
        <v>17</v>
      </c>
      <c r="B28" s="406" t="s">
        <v>921</v>
      </c>
      <c r="C28" s="462"/>
      <c r="D28" s="479"/>
      <c r="E28" s="479"/>
      <c r="F28" s="479">
        <v>0</v>
      </c>
      <c r="G28" s="479"/>
      <c r="H28" s="479"/>
      <c r="I28" s="479"/>
      <c r="J28" s="479"/>
      <c r="K28" s="479"/>
      <c r="L28" s="479"/>
      <c r="M28" s="484"/>
      <c r="N28" s="483"/>
      <c r="O28" s="484"/>
      <c r="S28" s="476"/>
      <c r="U28" s="476"/>
      <c r="V28" s="476"/>
      <c r="W28" s="476"/>
    </row>
    <row r="29" spans="1:23" s="465" customFormat="1" ht="14.25">
      <c r="A29" s="462">
        <v>18</v>
      </c>
      <c r="B29" s="406" t="s">
        <v>922</v>
      </c>
      <c r="C29" s="479">
        <v>6.4908818156418588</v>
      </c>
      <c r="D29" s="479">
        <v>6.4908818156418588</v>
      </c>
      <c r="E29" s="479">
        <v>131.06206279954438</v>
      </c>
      <c r="F29" s="479">
        <v>56.682393600000005</v>
      </c>
      <c r="G29" s="479">
        <v>31.204140213630204</v>
      </c>
      <c r="H29" s="479">
        <v>31.204140213630204</v>
      </c>
      <c r="I29" s="479">
        <v>3.5068650289425385</v>
      </c>
      <c r="J29" s="479">
        <v>3.5068650289425385</v>
      </c>
      <c r="K29" s="479">
        <v>2.7576023555202136</v>
      </c>
      <c r="L29" s="479">
        <v>2.7576023555202136</v>
      </c>
      <c r="M29" s="484"/>
      <c r="N29" s="483"/>
      <c r="O29" s="484"/>
      <c r="S29" s="476"/>
      <c r="U29" s="476"/>
      <c r="V29" s="476"/>
      <c r="W29" s="476"/>
    </row>
    <row r="30" spans="1:23" s="465" customFormat="1" ht="14.25">
      <c r="A30" s="462">
        <v>19</v>
      </c>
      <c r="B30" s="406" t="s">
        <v>923</v>
      </c>
      <c r="C30" s="479">
        <v>14.06917227056962</v>
      </c>
      <c r="D30" s="479">
        <v>14.06917227056962</v>
      </c>
      <c r="E30" s="479">
        <v>294.38585640822788</v>
      </c>
      <c r="F30" s="479">
        <v>113.81363840000002</v>
      </c>
      <c r="G30" s="479">
        <v>56.269979891877639</v>
      </c>
      <c r="H30" s="479">
        <v>56.269979891877639</v>
      </c>
      <c r="I30" s="479">
        <v>7.8770206833262746</v>
      </c>
      <c r="J30" s="479">
        <v>7.8770206833262746</v>
      </c>
      <c r="K30" s="479">
        <v>6.1925827399789029</v>
      </c>
      <c r="L30" s="479">
        <v>6.1925827399789029</v>
      </c>
      <c r="M30" s="484"/>
      <c r="N30" s="483"/>
      <c r="O30" s="484"/>
      <c r="S30" s="476"/>
      <c r="U30" s="476"/>
      <c r="V30" s="476"/>
      <c r="W30" s="476"/>
    </row>
    <row r="31" spans="1:23" s="465" customFormat="1" ht="14.25">
      <c r="A31" s="462">
        <v>20</v>
      </c>
      <c r="B31" s="406" t="s">
        <v>924</v>
      </c>
      <c r="C31" s="462"/>
      <c r="D31" s="479"/>
      <c r="E31" s="479"/>
      <c r="F31" s="479">
        <v>0</v>
      </c>
      <c r="G31" s="479"/>
      <c r="H31" s="479"/>
      <c r="I31" s="479"/>
      <c r="J31" s="479"/>
      <c r="K31" s="479"/>
      <c r="L31" s="479"/>
      <c r="M31" s="484"/>
      <c r="N31" s="483"/>
      <c r="O31" s="484"/>
      <c r="S31" s="476"/>
      <c r="U31" s="476"/>
      <c r="V31" s="476"/>
      <c r="W31" s="476"/>
    </row>
    <row r="32" spans="1:23" s="465" customFormat="1" ht="14.25">
      <c r="A32" s="462">
        <v>21</v>
      </c>
      <c r="B32" s="406" t="s">
        <v>925</v>
      </c>
      <c r="C32" s="462"/>
      <c r="D32" s="479"/>
      <c r="E32" s="479"/>
      <c r="F32" s="479">
        <v>0</v>
      </c>
      <c r="G32" s="479"/>
      <c r="H32" s="479"/>
      <c r="I32" s="479"/>
      <c r="J32" s="479"/>
      <c r="K32" s="479"/>
      <c r="L32" s="479"/>
      <c r="M32" s="484"/>
      <c r="N32" s="483"/>
      <c r="O32" s="484"/>
      <c r="S32" s="476"/>
      <c r="U32" s="476"/>
      <c r="V32" s="476"/>
      <c r="W32" s="476"/>
    </row>
    <row r="33" spans="1:23" s="465" customFormat="1" ht="14.25">
      <c r="A33" s="462">
        <v>22</v>
      </c>
      <c r="B33" s="406" t="s">
        <v>926</v>
      </c>
      <c r="C33" s="479">
        <v>4.2687680146799361</v>
      </c>
      <c r="D33" s="479">
        <v>4.2687680146799361</v>
      </c>
      <c r="E33" s="479">
        <v>82.749171571741115</v>
      </c>
      <c r="F33" s="479">
        <v>39.915008</v>
      </c>
      <c r="G33" s="479">
        <v>16.823112993154066</v>
      </c>
      <c r="H33" s="479">
        <v>16.823112993154066</v>
      </c>
      <c r="I33" s="479">
        <v>2.2141041931385006</v>
      </c>
      <c r="J33" s="479">
        <v>2.2141041931385006</v>
      </c>
      <c r="K33" s="479">
        <v>1.7443319923777258</v>
      </c>
      <c r="L33" s="479">
        <v>1.7443319923777258</v>
      </c>
      <c r="M33" s="484"/>
      <c r="N33" s="483"/>
      <c r="O33" s="484"/>
      <c r="S33" s="476"/>
      <c r="U33" s="476"/>
      <c r="V33" s="476"/>
      <c r="W33" s="476"/>
    </row>
    <row r="34" spans="1:23" s="465" customFormat="1" ht="14.25">
      <c r="A34" s="462">
        <v>23</v>
      </c>
      <c r="B34" s="406" t="s">
        <v>927</v>
      </c>
      <c r="C34" s="462"/>
      <c r="D34" s="479"/>
      <c r="E34" s="479"/>
      <c r="F34" s="479">
        <v>0</v>
      </c>
      <c r="G34" s="479"/>
      <c r="H34" s="479"/>
      <c r="I34" s="479"/>
      <c r="J34" s="479"/>
      <c r="K34" s="479"/>
      <c r="L34" s="479"/>
      <c r="M34" s="484"/>
      <c r="N34" s="483"/>
      <c r="O34" s="484"/>
      <c r="S34" s="476"/>
      <c r="U34" s="476"/>
      <c r="V34" s="476"/>
      <c r="W34" s="476"/>
    </row>
    <row r="35" spans="1:23" s="465" customFormat="1" ht="14.25">
      <c r="A35" s="462">
        <v>24</v>
      </c>
      <c r="B35" s="406" t="s">
        <v>928</v>
      </c>
      <c r="C35" s="462"/>
      <c r="D35" s="479"/>
      <c r="E35" s="479"/>
      <c r="F35" s="479">
        <v>0</v>
      </c>
      <c r="G35" s="479"/>
      <c r="H35" s="479"/>
      <c r="I35" s="479"/>
      <c r="J35" s="479"/>
      <c r="K35" s="479"/>
      <c r="L35" s="479"/>
      <c r="M35" s="484"/>
      <c r="N35" s="483"/>
      <c r="O35" s="484"/>
      <c r="S35" s="476"/>
      <c r="U35" s="476"/>
      <c r="V35" s="476"/>
      <c r="W35" s="476"/>
    </row>
    <row r="36" spans="1:23" s="465" customFormat="1" ht="14.25">
      <c r="A36" s="462">
        <v>25</v>
      </c>
      <c r="B36" s="406" t="s">
        <v>929</v>
      </c>
      <c r="C36" s="479">
        <v>2.1481142148589534</v>
      </c>
      <c r="D36" s="479">
        <v>2.1481142148589534</v>
      </c>
      <c r="E36" s="479">
        <v>44.219562911170058</v>
      </c>
      <c r="F36" s="479">
        <v>17.840390400000004</v>
      </c>
      <c r="G36" s="479">
        <v>9.1421213791203115</v>
      </c>
      <c r="H36" s="479">
        <v>9.1421213791203115</v>
      </c>
      <c r="I36" s="479">
        <v>1.1832556826203586</v>
      </c>
      <c r="J36" s="479">
        <v>1.1832556826203586</v>
      </c>
      <c r="K36" s="479">
        <v>0.93506148176213277</v>
      </c>
      <c r="L36" s="479">
        <v>0.93506148176213277</v>
      </c>
      <c r="M36" s="484"/>
      <c r="N36" s="483"/>
      <c r="O36" s="484"/>
      <c r="S36" s="476"/>
      <c r="U36" s="476"/>
      <c r="V36" s="476"/>
      <c r="W36" s="476"/>
    </row>
    <row r="37" spans="1:23" s="465" customFormat="1" ht="14.25">
      <c r="A37" s="462">
        <v>26</v>
      </c>
      <c r="B37" s="406" t="s">
        <v>930</v>
      </c>
      <c r="C37" s="479">
        <v>0.99451136876976365</v>
      </c>
      <c r="D37" s="479">
        <v>0.99451136876976365</v>
      </c>
      <c r="E37" s="479">
        <v>20.544680018069567</v>
      </c>
      <c r="F37" s="479">
        <v>7.6131328000000007</v>
      </c>
      <c r="G37" s="479">
        <v>4.3052717964162026</v>
      </c>
      <c r="H37" s="479">
        <v>4.3052717964162026</v>
      </c>
      <c r="I37" s="479">
        <v>0.54977587180573195</v>
      </c>
      <c r="J37" s="479">
        <v>0.54977587180573195</v>
      </c>
      <c r="K37" s="479">
        <v>0.42988555940370432</v>
      </c>
      <c r="L37" s="479">
        <v>0.42988555940370432</v>
      </c>
      <c r="M37" s="484"/>
      <c r="N37" s="483"/>
      <c r="O37" s="484"/>
      <c r="S37" s="476"/>
      <c r="U37" s="476"/>
      <c r="V37" s="476"/>
      <c r="W37" s="476"/>
    </row>
    <row r="38" spans="1:23" s="465" customFormat="1" ht="14.25">
      <c r="A38" s="462">
        <v>27</v>
      </c>
      <c r="B38" s="406" t="s">
        <v>931</v>
      </c>
      <c r="C38" s="342"/>
      <c r="D38" s="342"/>
      <c r="E38" s="342"/>
      <c r="F38" s="479">
        <v>0</v>
      </c>
      <c r="G38" s="342"/>
      <c r="H38" s="342"/>
      <c r="I38" s="342"/>
      <c r="J38" s="342"/>
      <c r="K38" s="342"/>
      <c r="L38" s="342"/>
      <c r="M38" s="343"/>
      <c r="N38" s="483"/>
      <c r="O38" s="343"/>
      <c r="S38" s="476"/>
      <c r="U38" s="476"/>
      <c r="V38" s="476"/>
      <c r="W38" s="476"/>
    </row>
    <row r="39" spans="1:23" s="465" customFormat="1" ht="14.25">
      <c r="A39" s="462">
        <v>28</v>
      </c>
      <c r="B39" s="406" t="s">
        <v>932</v>
      </c>
      <c r="C39" s="342"/>
      <c r="D39" s="342"/>
      <c r="E39" s="342"/>
      <c r="F39" s="479">
        <v>0</v>
      </c>
      <c r="G39" s="342"/>
      <c r="H39" s="342"/>
      <c r="I39" s="342"/>
      <c r="J39" s="342"/>
      <c r="K39" s="342"/>
      <c r="L39" s="342"/>
      <c r="M39" s="343"/>
      <c r="N39" s="483"/>
      <c r="O39" s="343"/>
      <c r="S39" s="476"/>
      <c r="U39" s="476"/>
      <c r="V39" s="476"/>
      <c r="W39" s="476"/>
    </row>
    <row r="40" spans="1:23" s="465" customFormat="1" ht="14.25">
      <c r="A40" s="462">
        <v>29</v>
      </c>
      <c r="B40" s="406" t="s">
        <v>933</v>
      </c>
      <c r="C40" s="342"/>
      <c r="D40" s="342"/>
      <c r="E40" s="342"/>
      <c r="F40" s="479">
        <v>0</v>
      </c>
      <c r="G40" s="342"/>
      <c r="H40" s="342"/>
      <c r="I40" s="342"/>
      <c r="J40" s="342"/>
      <c r="K40" s="342"/>
      <c r="L40" s="342"/>
      <c r="M40" s="343"/>
      <c r="N40" s="483"/>
      <c r="O40" s="343"/>
      <c r="S40" s="476"/>
      <c r="U40" s="476"/>
      <c r="V40" s="476"/>
      <c r="W40" s="476"/>
    </row>
    <row r="41" spans="1:23" s="465" customFormat="1" ht="14.25">
      <c r="A41" s="462">
        <v>30</v>
      </c>
      <c r="B41" s="406" t="s">
        <v>934</v>
      </c>
      <c r="C41" s="342"/>
      <c r="D41" s="342"/>
      <c r="E41" s="342"/>
      <c r="F41" s="479">
        <v>0</v>
      </c>
      <c r="G41" s="342"/>
      <c r="H41" s="342"/>
      <c r="I41" s="342"/>
      <c r="J41" s="342"/>
      <c r="K41" s="342"/>
      <c r="L41" s="342"/>
      <c r="M41" s="343"/>
      <c r="N41" s="483"/>
      <c r="O41" s="343"/>
      <c r="S41" s="476"/>
      <c r="U41" s="476"/>
      <c r="V41" s="476"/>
      <c r="W41" s="476"/>
    </row>
    <row r="42" spans="1:23" s="465" customFormat="1" ht="14.25">
      <c r="A42" s="462">
        <v>31</v>
      </c>
      <c r="B42" s="406" t="s">
        <v>935</v>
      </c>
      <c r="C42" s="342"/>
      <c r="D42" s="342"/>
      <c r="E42" s="342"/>
      <c r="F42" s="479">
        <v>0</v>
      </c>
      <c r="G42" s="342"/>
      <c r="H42" s="342"/>
      <c r="I42" s="342"/>
      <c r="J42" s="342"/>
      <c r="K42" s="342"/>
      <c r="L42" s="342"/>
      <c r="M42" s="343"/>
      <c r="N42" s="483"/>
      <c r="O42" s="343"/>
      <c r="S42" s="476"/>
      <c r="U42" s="476"/>
      <c r="V42" s="476"/>
      <c r="W42" s="476"/>
    </row>
    <row r="43" spans="1:23" s="465" customFormat="1" ht="14.25">
      <c r="A43" s="462">
        <v>32</v>
      </c>
      <c r="B43" s="406" t="s">
        <v>936</v>
      </c>
      <c r="C43" s="342"/>
      <c r="D43" s="342"/>
      <c r="E43" s="342"/>
      <c r="F43" s="479">
        <v>0</v>
      </c>
      <c r="G43" s="342"/>
      <c r="H43" s="342"/>
      <c r="I43" s="342"/>
      <c r="J43" s="342"/>
      <c r="K43" s="342"/>
      <c r="L43" s="342"/>
      <c r="M43" s="343"/>
      <c r="N43" s="483"/>
      <c r="O43" s="343"/>
      <c r="S43" s="476"/>
      <c r="U43" s="476"/>
      <c r="V43" s="476"/>
      <c r="W43" s="476"/>
    </row>
    <row r="44" spans="1:23" s="465" customFormat="1" ht="14.25">
      <c r="A44" s="462">
        <v>33</v>
      </c>
      <c r="B44" s="406" t="s">
        <v>937</v>
      </c>
      <c r="C44" s="342"/>
      <c r="D44" s="342"/>
      <c r="E44" s="342"/>
      <c r="F44" s="479">
        <v>0</v>
      </c>
      <c r="G44" s="342"/>
      <c r="H44" s="342"/>
      <c r="I44" s="342"/>
      <c r="J44" s="342"/>
      <c r="K44" s="342"/>
      <c r="L44" s="342"/>
      <c r="M44" s="343"/>
      <c r="N44" s="483"/>
      <c r="O44" s="343"/>
      <c r="S44" s="476"/>
      <c r="U44" s="476"/>
      <c r="V44" s="476"/>
      <c r="W44" s="476"/>
    </row>
    <row r="45" spans="1:23">
      <c r="A45" s="95" t="s">
        <v>19</v>
      </c>
      <c r="B45" s="345"/>
      <c r="C45" s="345"/>
      <c r="D45" s="342"/>
      <c r="E45" s="342"/>
      <c r="F45" s="342"/>
      <c r="G45" s="342"/>
      <c r="H45" s="342"/>
      <c r="I45" s="342"/>
      <c r="J45" s="342"/>
      <c r="K45" s="342"/>
      <c r="L45" s="342"/>
      <c r="M45" s="343"/>
      <c r="N45" s="343"/>
      <c r="O45" s="343"/>
      <c r="U45" s="476"/>
      <c r="V45" s="476"/>
      <c r="W45" s="476"/>
    </row>
    <row r="46" spans="1:23">
      <c r="A46" s="101"/>
      <c r="B46" s="127"/>
      <c r="C46" s="127"/>
      <c r="D46" s="343"/>
      <c r="E46" s="343"/>
      <c r="F46" s="343"/>
      <c r="G46" s="343"/>
      <c r="H46" s="343"/>
      <c r="I46" s="343"/>
      <c r="J46" s="343"/>
    </row>
    <row r="47" spans="1:23">
      <c r="A47" s="101"/>
      <c r="B47" s="127"/>
      <c r="C47" s="127"/>
      <c r="D47" s="343"/>
      <c r="E47" s="343"/>
      <c r="F47" s="343"/>
      <c r="G47" s="343"/>
      <c r="H47" s="343"/>
      <c r="I47" s="343"/>
      <c r="J47" s="343"/>
    </row>
    <row r="48" spans="1:23">
      <c r="A48" s="101"/>
      <c r="B48" s="127"/>
      <c r="C48" s="127"/>
      <c r="D48" s="343"/>
      <c r="E48" s="343"/>
      <c r="F48" s="343"/>
      <c r="G48" s="343"/>
      <c r="H48" s="343"/>
      <c r="I48" s="343"/>
      <c r="J48" s="343"/>
    </row>
    <row r="49" spans="1:11" ht="15.75" customHeight="1">
      <c r="A49" s="104" t="s">
        <v>12</v>
      </c>
      <c r="B49" s="104"/>
      <c r="C49" s="104"/>
      <c r="D49" s="104"/>
      <c r="E49" s="104"/>
      <c r="F49" s="104"/>
      <c r="G49" s="104"/>
      <c r="I49" s="917" t="s">
        <v>13</v>
      </c>
      <c r="J49" s="917"/>
    </row>
    <row r="50" spans="1:11" ht="12.75" customHeight="1">
      <c r="A50" s="919" t="s">
        <v>686</v>
      </c>
      <c r="B50" s="919"/>
      <c r="C50" s="919"/>
      <c r="D50" s="919"/>
      <c r="E50" s="919"/>
      <c r="F50" s="919"/>
      <c r="G50" s="919"/>
      <c r="H50" s="919"/>
      <c r="I50" s="919"/>
      <c r="J50" s="919"/>
    </row>
    <row r="51" spans="1:11" ht="12.75" customHeight="1">
      <c r="A51" s="346"/>
      <c r="B51" s="346"/>
      <c r="C51" s="346"/>
      <c r="D51" s="346"/>
      <c r="E51" s="346"/>
      <c r="F51" s="346"/>
      <c r="G51" s="346"/>
      <c r="H51" s="917" t="s">
        <v>20</v>
      </c>
      <c r="I51" s="917"/>
      <c r="J51" s="917"/>
      <c r="K51" s="917"/>
    </row>
    <row r="52" spans="1:11">
      <c r="A52" s="104"/>
      <c r="B52" s="104"/>
      <c r="C52" s="104"/>
      <c r="E52" s="104"/>
      <c r="H52" s="920" t="s">
        <v>86</v>
      </c>
      <c r="I52" s="920"/>
      <c r="J52" s="920"/>
    </row>
    <row r="56" spans="1:11">
      <c r="A56" s="916"/>
      <c r="B56" s="916"/>
      <c r="C56" s="916"/>
      <c r="D56" s="916"/>
      <c r="E56" s="916"/>
      <c r="F56" s="916"/>
      <c r="G56" s="916"/>
      <c r="H56" s="916"/>
      <c r="I56" s="916"/>
      <c r="J56" s="916"/>
    </row>
    <row r="58" spans="1:11">
      <c r="A58" s="916"/>
      <c r="B58" s="916"/>
      <c r="C58" s="916"/>
      <c r="D58" s="916"/>
      <c r="E58" s="916"/>
      <c r="F58" s="916"/>
      <c r="G58" s="916"/>
      <c r="H58" s="916"/>
      <c r="I58" s="916"/>
      <c r="J58" s="916"/>
    </row>
  </sheetData>
  <mergeCells count="19">
    <mergeCell ref="E1:I1"/>
    <mergeCell ref="A2:J2"/>
    <mergeCell ref="A3:J3"/>
    <mergeCell ref="A8:B8"/>
    <mergeCell ref="A5:L5"/>
    <mergeCell ref="H8:L8"/>
    <mergeCell ref="A58:J58"/>
    <mergeCell ref="H51:K51"/>
    <mergeCell ref="A9:A10"/>
    <mergeCell ref="B9:B10"/>
    <mergeCell ref="C9:D9"/>
    <mergeCell ref="E9:F9"/>
    <mergeCell ref="G9:H9"/>
    <mergeCell ref="I9:J9"/>
    <mergeCell ref="K9:L9"/>
    <mergeCell ref="I49:J49"/>
    <mergeCell ref="A50:J50"/>
    <mergeCell ref="H52:J52"/>
    <mergeCell ref="A56:J56"/>
  </mergeCells>
  <printOptions horizontalCentered="1"/>
  <pageMargins left="1.03" right="0.70866141732283472" top="0.23622047244094491" bottom="0" header="0.31496062992125984" footer="0.31496062992125984"/>
  <pageSetup paperSize="9" scale="76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58"/>
  <sheetViews>
    <sheetView topLeftCell="O1" zoomScaleSheetLayoutView="100" workbookViewId="0">
      <selection activeCell="AF1" sqref="AF1"/>
    </sheetView>
  </sheetViews>
  <sheetFormatPr defaultRowHeight="12.75"/>
  <cols>
    <col min="1" max="1" width="7.42578125" style="173" customWidth="1"/>
    <col min="2" max="2" width="17.140625" style="173" customWidth="1"/>
    <col min="3" max="3" width="9.28515625" style="173" customWidth="1"/>
    <col min="4" max="4" width="10" style="173" customWidth="1"/>
    <col min="5" max="5" width="11.85546875" style="173" customWidth="1"/>
    <col min="6" max="6" width="12.140625" style="173" customWidth="1"/>
    <col min="7" max="7" width="13.28515625" style="173" customWidth="1"/>
    <col min="8" max="8" width="14.5703125" style="173" customWidth="1"/>
    <col min="9" max="9" width="12" style="173" customWidth="1"/>
    <col min="10" max="10" width="13.140625" style="173" customWidth="1"/>
    <col min="11" max="11" width="12.140625" style="173" customWidth="1"/>
    <col min="12" max="12" width="12" style="173" customWidth="1"/>
    <col min="13" max="13" width="10.85546875" style="465" customWidth="1"/>
    <col min="14" max="15" width="12" style="465" customWidth="1"/>
    <col min="16" max="18" width="9.140625" style="173"/>
    <col min="19" max="19" width="9.140625" style="173" customWidth="1"/>
    <col min="20" max="20" width="9.140625" style="173"/>
    <col min="21" max="21" width="11.140625" style="465" customWidth="1"/>
    <col min="22" max="26" width="9.140625" style="173"/>
    <col min="27" max="27" width="11.140625" style="173" customWidth="1"/>
    <col min="28" max="16384" width="9.140625" style="173"/>
  </cols>
  <sheetData>
    <row r="1" spans="1:41" s="91" customFormat="1">
      <c r="E1" s="921"/>
      <c r="F1" s="921"/>
      <c r="G1" s="921"/>
      <c r="H1" s="921"/>
      <c r="I1" s="921"/>
      <c r="J1" s="339" t="s">
        <v>685</v>
      </c>
    </row>
    <row r="2" spans="1:41" s="91" customFormat="1" ht="15">
      <c r="A2" s="922" t="s">
        <v>0</v>
      </c>
      <c r="B2" s="922"/>
      <c r="C2" s="922"/>
      <c r="D2" s="922"/>
      <c r="E2" s="922"/>
      <c r="F2" s="922"/>
      <c r="G2" s="922"/>
      <c r="H2" s="922"/>
      <c r="I2" s="922"/>
      <c r="J2" s="922"/>
    </row>
    <row r="3" spans="1:41" s="91" customFormat="1" ht="20.25">
      <c r="A3" s="659" t="s">
        <v>753</v>
      </c>
      <c r="B3" s="659"/>
      <c r="C3" s="659"/>
      <c r="D3" s="659"/>
      <c r="E3" s="659"/>
      <c r="F3" s="659"/>
      <c r="G3" s="659"/>
      <c r="H3" s="659"/>
      <c r="I3" s="659"/>
      <c r="J3" s="659"/>
    </row>
    <row r="4" spans="1:41" s="91" customFormat="1" ht="14.25" customHeight="1"/>
    <row r="5" spans="1:41" ht="16.5" customHeight="1">
      <c r="A5" s="923" t="s">
        <v>832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464"/>
      <c r="N5" s="464"/>
      <c r="O5" s="464"/>
    </row>
    <row r="6" spans="1:41" ht="13.5" customHeight="1">
      <c r="A6" s="340"/>
      <c r="B6" s="340"/>
      <c r="C6" s="340"/>
      <c r="D6" s="340"/>
      <c r="E6" s="340"/>
      <c r="F6" s="340"/>
      <c r="G6" s="340"/>
      <c r="H6" s="340"/>
      <c r="I6" s="340"/>
      <c r="J6" s="340"/>
    </row>
    <row r="7" spans="1:41" ht="0.75" customHeight="1"/>
    <row r="8" spans="1:41">
      <c r="A8" s="920" t="s">
        <v>979</v>
      </c>
      <c r="B8" s="920"/>
      <c r="C8" s="341"/>
      <c r="H8" s="669"/>
      <c r="I8" s="669"/>
      <c r="J8" s="669"/>
      <c r="K8" s="669"/>
      <c r="L8" s="669"/>
      <c r="M8" s="480"/>
      <c r="N8" s="480"/>
      <c r="O8" s="480"/>
    </row>
    <row r="9" spans="1:41" ht="21" customHeight="1">
      <c r="A9" s="785" t="s">
        <v>2</v>
      </c>
      <c r="B9" s="785" t="s">
        <v>39</v>
      </c>
      <c r="C9" s="918" t="s">
        <v>679</v>
      </c>
      <c r="D9" s="918"/>
      <c r="E9" s="918" t="s">
        <v>129</v>
      </c>
      <c r="F9" s="918"/>
      <c r="G9" s="918" t="s">
        <v>680</v>
      </c>
      <c r="H9" s="918"/>
      <c r="I9" s="918" t="s">
        <v>130</v>
      </c>
      <c r="J9" s="918"/>
      <c r="K9" s="918" t="s">
        <v>131</v>
      </c>
      <c r="L9" s="918"/>
      <c r="M9" s="481"/>
      <c r="N9" s="481"/>
      <c r="O9" s="481"/>
      <c r="R9" s="342"/>
      <c r="S9" s="343"/>
    </row>
    <row r="10" spans="1:41" ht="45" customHeight="1">
      <c r="A10" s="785"/>
      <c r="B10" s="785"/>
      <c r="C10" s="96" t="s">
        <v>681</v>
      </c>
      <c r="D10" s="96" t="s">
        <v>682</v>
      </c>
      <c r="E10" s="96" t="s">
        <v>683</v>
      </c>
      <c r="F10" s="96" t="s">
        <v>684</v>
      </c>
      <c r="G10" s="96" t="s">
        <v>683</v>
      </c>
      <c r="H10" s="96" t="s">
        <v>684</v>
      </c>
      <c r="I10" s="96" t="s">
        <v>681</v>
      </c>
      <c r="J10" s="96" t="s">
        <v>682</v>
      </c>
      <c r="K10" s="96" t="s">
        <v>681</v>
      </c>
      <c r="L10" s="96" t="s">
        <v>682</v>
      </c>
      <c r="M10" s="482"/>
      <c r="N10" s="482"/>
      <c r="O10" s="482"/>
      <c r="AA10" s="924"/>
      <c r="AB10" s="924"/>
      <c r="AC10" s="924"/>
      <c r="AE10" s="924"/>
      <c r="AF10" s="924"/>
      <c r="AG10" s="924"/>
      <c r="AI10" s="924"/>
      <c r="AJ10" s="924"/>
      <c r="AK10" s="924"/>
      <c r="AM10" s="924"/>
      <c r="AN10" s="924"/>
      <c r="AO10" s="924"/>
    </row>
    <row r="11" spans="1:41">
      <c r="A11" s="96">
        <v>1</v>
      </c>
      <c r="B11" s="96">
        <v>2</v>
      </c>
      <c r="C11" s="96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  <c r="K11" s="96">
        <v>11</v>
      </c>
      <c r="L11" s="96">
        <v>12</v>
      </c>
      <c r="M11" s="482"/>
      <c r="N11" s="482"/>
      <c r="O11" s="482"/>
      <c r="X11" s="465"/>
      <c r="Y11" s="465"/>
      <c r="AA11" s="465"/>
      <c r="AB11" s="465"/>
      <c r="AC11" s="465"/>
      <c r="AE11" s="465"/>
      <c r="AF11" s="465"/>
      <c r="AG11" s="465"/>
      <c r="AI11" s="465"/>
      <c r="AJ11" s="465"/>
      <c r="AK11" s="465"/>
      <c r="AM11" s="465"/>
      <c r="AN11" s="465"/>
      <c r="AO11" s="465"/>
    </row>
    <row r="12" spans="1:41" ht="14.25">
      <c r="A12" s="344">
        <v>1</v>
      </c>
      <c r="B12" s="406" t="s">
        <v>905</v>
      </c>
      <c r="C12" s="342"/>
      <c r="D12" s="342"/>
      <c r="E12" s="342"/>
      <c r="F12" s="478">
        <v>0</v>
      </c>
      <c r="G12" s="342"/>
      <c r="H12" s="342"/>
      <c r="I12" s="342"/>
      <c r="J12" s="342"/>
      <c r="K12" s="342"/>
      <c r="L12" s="342"/>
      <c r="M12" s="343"/>
      <c r="N12" s="343"/>
      <c r="O12" s="343"/>
      <c r="R12" s="476"/>
      <c r="S12" s="476"/>
      <c r="U12" s="476"/>
    </row>
    <row r="13" spans="1:41" ht="14.25">
      <c r="A13" s="344">
        <v>2</v>
      </c>
      <c r="B13" s="406" t="s">
        <v>906</v>
      </c>
      <c r="C13" s="342"/>
      <c r="D13" s="342"/>
      <c r="E13" s="342"/>
      <c r="F13" s="478">
        <v>0</v>
      </c>
      <c r="G13" s="342"/>
      <c r="H13" s="342"/>
      <c r="I13" s="342"/>
      <c r="J13" s="342"/>
      <c r="K13" s="342"/>
      <c r="L13" s="342"/>
      <c r="M13" s="343"/>
      <c r="N13" s="343"/>
      <c r="O13" s="343"/>
      <c r="R13" s="476"/>
      <c r="U13" s="476"/>
      <c r="AA13" s="465"/>
      <c r="AB13" s="465"/>
      <c r="AC13" s="465"/>
      <c r="AE13" s="465"/>
      <c r="AF13" s="465"/>
      <c r="AG13" s="465"/>
      <c r="AI13" s="465"/>
      <c r="AJ13" s="465"/>
      <c r="AK13" s="465"/>
      <c r="AM13" s="465"/>
      <c r="AN13" s="465"/>
      <c r="AO13" s="465"/>
    </row>
    <row r="14" spans="1:41" ht="14.25">
      <c r="A14" s="344">
        <v>3</v>
      </c>
      <c r="B14" s="406" t="s">
        <v>907</v>
      </c>
      <c r="C14" s="342"/>
      <c r="D14" s="342"/>
      <c r="E14" s="342"/>
      <c r="F14" s="478">
        <v>0</v>
      </c>
      <c r="G14" s="342"/>
      <c r="H14" s="342"/>
      <c r="I14" s="342"/>
      <c r="J14" s="342"/>
      <c r="K14" s="342"/>
      <c r="L14" s="342"/>
      <c r="M14" s="343"/>
      <c r="N14" s="343"/>
      <c r="O14" s="343"/>
      <c r="R14" s="476"/>
      <c r="U14" s="476"/>
      <c r="AA14" s="465"/>
      <c r="AB14" s="465"/>
      <c r="AC14" s="465"/>
      <c r="AE14" s="465"/>
      <c r="AF14" s="465"/>
      <c r="AG14" s="465"/>
      <c r="AI14" s="465"/>
      <c r="AJ14" s="465"/>
      <c r="AK14" s="465"/>
      <c r="AM14" s="465"/>
      <c r="AN14" s="465"/>
      <c r="AO14" s="465"/>
    </row>
    <row r="15" spans="1:41" ht="14.25">
      <c r="A15" s="344">
        <v>4</v>
      </c>
      <c r="B15" s="406" t="s">
        <v>908</v>
      </c>
      <c r="C15" s="342"/>
      <c r="D15" s="342"/>
      <c r="E15" s="342"/>
      <c r="F15" s="478">
        <v>0</v>
      </c>
      <c r="G15" s="342"/>
      <c r="H15" s="342"/>
      <c r="I15" s="342"/>
      <c r="J15" s="342"/>
      <c r="K15" s="342"/>
      <c r="L15" s="342"/>
      <c r="M15" s="343"/>
      <c r="N15" s="343"/>
      <c r="O15" s="343"/>
      <c r="R15" s="476"/>
      <c r="U15" s="476"/>
      <c r="AA15" s="465"/>
      <c r="AB15" s="465"/>
      <c r="AC15" s="465"/>
      <c r="AE15" s="465"/>
      <c r="AF15" s="465"/>
      <c r="AG15" s="465"/>
      <c r="AI15" s="465"/>
      <c r="AJ15" s="465"/>
      <c r="AK15" s="465"/>
      <c r="AM15" s="465"/>
      <c r="AN15" s="465"/>
      <c r="AO15" s="465"/>
    </row>
    <row r="16" spans="1:41" ht="14.25">
      <c r="A16" s="344">
        <v>5</v>
      </c>
      <c r="B16" s="406" t="s">
        <v>909</v>
      </c>
      <c r="C16" s="478">
        <v>30.643818901634347</v>
      </c>
      <c r="D16" s="478">
        <v>30.643818901634347</v>
      </c>
      <c r="E16" s="478">
        <v>570.93916218319612</v>
      </c>
      <c r="F16" s="478">
        <v>312.14906579999996</v>
      </c>
      <c r="G16" s="477">
        <v>121.68142049876492</v>
      </c>
      <c r="H16" s="478">
        <v>121.68142049876492</v>
      </c>
      <c r="I16" s="478">
        <v>22.914778342510239</v>
      </c>
      <c r="J16" s="478">
        <v>22.914778342510239</v>
      </c>
      <c r="K16" s="478">
        <v>12.026974588028287</v>
      </c>
      <c r="L16" s="478">
        <v>12.026974588028287</v>
      </c>
      <c r="M16" s="483"/>
      <c r="N16" s="343"/>
      <c r="O16" s="483"/>
      <c r="R16" s="476"/>
      <c r="U16" s="476"/>
      <c r="AA16" s="476"/>
      <c r="AB16" s="465"/>
      <c r="AC16" s="465"/>
      <c r="AE16" s="465"/>
      <c r="AF16" s="465"/>
      <c r="AG16" s="465"/>
      <c r="AI16" s="465"/>
      <c r="AJ16" s="465"/>
      <c r="AK16" s="465"/>
      <c r="AM16" s="465"/>
      <c r="AN16" s="465"/>
      <c r="AO16" s="465"/>
    </row>
    <row r="17" spans="1:41" ht="14.25">
      <c r="A17" s="344">
        <v>6</v>
      </c>
      <c r="B17" s="406" t="s">
        <v>910</v>
      </c>
      <c r="C17" s="478"/>
      <c r="D17" s="478"/>
      <c r="E17" s="478"/>
      <c r="F17" s="478">
        <v>0</v>
      </c>
      <c r="G17" s="477"/>
      <c r="H17" s="478"/>
      <c r="I17" s="478"/>
      <c r="J17" s="478"/>
      <c r="K17" s="478"/>
      <c r="L17" s="478"/>
      <c r="M17" s="483"/>
      <c r="N17" s="343"/>
      <c r="O17" s="483"/>
      <c r="R17" s="476"/>
      <c r="U17" s="476"/>
      <c r="AA17" s="465"/>
      <c r="AB17" s="465"/>
      <c r="AC17" s="465"/>
      <c r="AE17" s="465"/>
      <c r="AF17" s="465"/>
      <c r="AG17" s="465"/>
      <c r="AI17" s="465"/>
      <c r="AJ17" s="465"/>
      <c r="AK17" s="465"/>
      <c r="AM17" s="465"/>
      <c r="AN17" s="465"/>
      <c r="AO17" s="465"/>
    </row>
    <row r="18" spans="1:41" ht="14.25">
      <c r="A18" s="344">
        <v>7</v>
      </c>
      <c r="B18" s="406" t="s">
        <v>911</v>
      </c>
      <c r="C18" s="478"/>
      <c r="D18" s="478"/>
      <c r="E18" s="478"/>
      <c r="F18" s="478">
        <v>0</v>
      </c>
      <c r="G18" s="477"/>
      <c r="H18" s="478"/>
      <c r="I18" s="478"/>
      <c r="J18" s="478"/>
      <c r="K18" s="478"/>
      <c r="L18" s="478"/>
      <c r="M18" s="483"/>
      <c r="N18" s="343"/>
      <c r="O18" s="483"/>
      <c r="R18" s="476"/>
      <c r="U18" s="476"/>
      <c r="AA18" s="465"/>
      <c r="AB18" s="465"/>
      <c r="AC18" s="465"/>
      <c r="AE18" s="465"/>
      <c r="AF18" s="465"/>
      <c r="AG18" s="465"/>
      <c r="AI18" s="465"/>
      <c r="AJ18" s="465"/>
      <c r="AK18" s="465"/>
      <c r="AM18" s="465"/>
      <c r="AN18" s="465"/>
      <c r="AO18" s="465"/>
    </row>
    <row r="19" spans="1:41" ht="14.25">
      <c r="A19" s="344">
        <v>8</v>
      </c>
      <c r="B19" s="406" t="s">
        <v>912</v>
      </c>
      <c r="C19" s="478">
        <v>2.9806305490654204</v>
      </c>
      <c r="D19" s="478">
        <v>2.9806305490654204</v>
      </c>
      <c r="E19" s="478">
        <v>54.550165303738311</v>
      </c>
      <c r="F19" s="478">
        <v>34.1936903</v>
      </c>
      <c r="G19" s="477">
        <v>10.937790595794391</v>
      </c>
      <c r="H19" s="478">
        <v>10.937790595794391</v>
      </c>
      <c r="I19" s="478">
        <v>2.189503035436962</v>
      </c>
      <c r="J19" s="478">
        <v>2.189503035436962</v>
      </c>
      <c r="K19" s="478">
        <v>1.149955023364486</v>
      </c>
      <c r="L19" s="478">
        <v>1.149955023364486</v>
      </c>
      <c r="M19" s="483"/>
      <c r="N19" s="343"/>
      <c r="O19" s="483"/>
      <c r="R19" s="476"/>
      <c r="U19" s="476"/>
      <c r="AA19" s="465"/>
      <c r="AB19" s="465"/>
      <c r="AC19" s="465"/>
      <c r="AE19" s="465"/>
      <c r="AF19" s="465"/>
      <c r="AG19" s="465"/>
      <c r="AI19" s="465"/>
      <c r="AJ19" s="465"/>
      <c r="AK19" s="465"/>
      <c r="AM19" s="465"/>
      <c r="AN19" s="465"/>
      <c r="AO19" s="465"/>
    </row>
    <row r="20" spans="1:41" ht="14.25">
      <c r="A20" s="344">
        <v>9</v>
      </c>
      <c r="B20" s="406" t="s">
        <v>913</v>
      </c>
      <c r="C20" s="478"/>
      <c r="D20" s="478"/>
      <c r="E20" s="478"/>
      <c r="F20" s="478">
        <v>0</v>
      </c>
      <c r="G20" s="477"/>
      <c r="H20" s="478"/>
      <c r="I20" s="478"/>
      <c r="J20" s="478"/>
      <c r="K20" s="478"/>
      <c r="L20" s="478"/>
      <c r="M20" s="483"/>
      <c r="N20" s="343"/>
      <c r="O20" s="483"/>
      <c r="R20" s="476"/>
      <c r="U20" s="476"/>
      <c r="AA20" s="465"/>
      <c r="AB20" s="465"/>
      <c r="AC20" s="465"/>
      <c r="AE20" s="465"/>
      <c r="AF20" s="465"/>
      <c r="AG20" s="465"/>
      <c r="AI20" s="465"/>
      <c r="AJ20" s="465"/>
      <c r="AK20" s="465"/>
      <c r="AM20" s="465"/>
      <c r="AN20" s="465"/>
      <c r="AO20" s="465"/>
    </row>
    <row r="21" spans="1:41" ht="14.25">
      <c r="A21" s="344">
        <v>10</v>
      </c>
      <c r="B21" s="406" t="s">
        <v>914</v>
      </c>
      <c r="C21" s="478"/>
      <c r="D21" s="478"/>
      <c r="E21" s="478"/>
      <c r="F21" s="478">
        <v>0</v>
      </c>
      <c r="G21" s="477"/>
      <c r="H21" s="478"/>
      <c r="I21" s="478"/>
      <c r="J21" s="478"/>
      <c r="K21" s="478"/>
      <c r="L21" s="478"/>
      <c r="M21" s="483"/>
      <c r="N21" s="343"/>
      <c r="O21" s="483"/>
      <c r="R21" s="476"/>
      <c r="U21" s="476"/>
      <c r="AA21" s="465"/>
      <c r="AB21" s="465"/>
      <c r="AC21" s="465"/>
      <c r="AE21" s="465"/>
      <c r="AF21" s="465"/>
      <c r="AG21" s="465"/>
      <c r="AI21" s="465"/>
      <c r="AJ21" s="465"/>
      <c r="AK21" s="465"/>
      <c r="AM21" s="465"/>
      <c r="AN21" s="465"/>
      <c r="AO21" s="465"/>
    </row>
    <row r="22" spans="1:41" ht="14.25">
      <c r="A22" s="344">
        <v>11</v>
      </c>
      <c r="B22" s="406" t="s">
        <v>915</v>
      </c>
      <c r="C22" s="478">
        <v>1.0708849203171296</v>
      </c>
      <c r="D22" s="478">
        <v>1.0708849203171296</v>
      </c>
      <c r="E22" s="478">
        <v>22.077832946264117</v>
      </c>
      <c r="F22" s="478">
        <v>9.8100199999999997</v>
      </c>
      <c r="G22" s="477">
        <v>4.0341555217426119</v>
      </c>
      <c r="H22" s="478">
        <v>4.0341555217426119</v>
      </c>
      <c r="I22" s="478">
        <v>0.88609169843286739</v>
      </c>
      <c r="J22" s="478">
        <v>0.88609169843286739</v>
      </c>
      <c r="K22" s="478">
        <v>0.46576159205573803</v>
      </c>
      <c r="L22" s="478">
        <v>0.46576159205573803</v>
      </c>
      <c r="M22" s="483"/>
      <c r="N22" s="343"/>
      <c r="O22" s="483"/>
      <c r="R22" s="476"/>
      <c r="U22" s="476"/>
      <c r="AA22" s="465"/>
      <c r="AB22" s="465"/>
      <c r="AC22" s="465"/>
      <c r="AE22" s="465"/>
      <c r="AF22" s="465"/>
      <c r="AG22" s="465"/>
      <c r="AI22" s="465"/>
      <c r="AJ22" s="465"/>
      <c r="AK22" s="465"/>
      <c r="AM22" s="465"/>
      <c r="AN22" s="465"/>
      <c r="AO22" s="465"/>
    </row>
    <row r="23" spans="1:41" ht="14.25">
      <c r="A23" s="344">
        <v>12</v>
      </c>
      <c r="B23" s="406" t="s">
        <v>916</v>
      </c>
      <c r="C23" s="478"/>
      <c r="D23" s="478"/>
      <c r="E23" s="478"/>
      <c r="F23" s="478">
        <v>0</v>
      </c>
      <c r="G23" s="477"/>
      <c r="H23" s="478"/>
      <c r="I23" s="478"/>
      <c r="J23" s="478"/>
      <c r="K23" s="478"/>
      <c r="L23" s="478"/>
      <c r="M23" s="483"/>
      <c r="N23" s="343"/>
      <c r="O23" s="483"/>
      <c r="R23" s="476"/>
      <c r="U23" s="476"/>
      <c r="AA23" s="465"/>
      <c r="AB23" s="465"/>
      <c r="AC23" s="465"/>
      <c r="AE23" s="465"/>
      <c r="AF23" s="465"/>
      <c r="AG23" s="465"/>
      <c r="AI23" s="465"/>
      <c r="AJ23" s="465"/>
      <c r="AK23" s="465"/>
      <c r="AM23" s="465"/>
      <c r="AN23" s="465"/>
      <c r="AO23" s="465"/>
    </row>
    <row r="24" spans="1:41" ht="14.25">
      <c r="A24" s="344">
        <v>13</v>
      </c>
      <c r="B24" s="406" t="s">
        <v>917</v>
      </c>
      <c r="C24" s="478"/>
      <c r="D24" s="478"/>
      <c r="E24" s="478"/>
      <c r="F24" s="478">
        <v>0</v>
      </c>
      <c r="G24" s="477"/>
      <c r="H24" s="478"/>
      <c r="I24" s="478"/>
      <c r="J24" s="478"/>
      <c r="K24" s="478"/>
      <c r="L24" s="478"/>
      <c r="M24" s="483"/>
      <c r="N24" s="343"/>
      <c r="O24" s="483"/>
      <c r="R24" s="476"/>
      <c r="U24" s="476"/>
      <c r="AA24" s="465"/>
      <c r="AB24" s="465"/>
      <c r="AC24" s="465"/>
      <c r="AE24" s="465"/>
      <c r="AF24" s="465"/>
      <c r="AG24" s="465"/>
      <c r="AI24" s="465"/>
      <c r="AJ24" s="465"/>
      <c r="AK24" s="465"/>
      <c r="AM24" s="465"/>
      <c r="AN24" s="465"/>
      <c r="AO24" s="465"/>
    </row>
    <row r="25" spans="1:41" ht="14.25">
      <c r="A25" s="344">
        <v>14</v>
      </c>
      <c r="B25" s="406" t="s">
        <v>918</v>
      </c>
      <c r="C25" s="478"/>
      <c r="D25" s="478"/>
      <c r="E25" s="478"/>
      <c r="F25" s="478">
        <v>0</v>
      </c>
      <c r="G25" s="477"/>
      <c r="H25" s="478"/>
      <c r="I25" s="478"/>
      <c r="J25" s="478"/>
      <c r="K25" s="478"/>
      <c r="L25" s="478"/>
      <c r="M25" s="483"/>
      <c r="N25" s="343"/>
      <c r="O25" s="483"/>
      <c r="R25" s="476"/>
      <c r="U25" s="476"/>
      <c r="AA25" s="465"/>
      <c r="AB25" s="465"/>
      <c r="AC25" s="465"/>
      <c r="AE25" s="465"/>
      <c r="AF25" s="465"/>
      <c r="AG25" s="465"/>
      <c r="AI25" s="465"/>
      <c r="AJ25" s="465"/>
      <c r="AK25" s="465"/>
      <c r="AM25" s="465"/>
      <c r="AN25" s="465"/>
      <c r="AO25" s="465"/>
    </row>
    <row r="26" spans="1:41" s="465" customFormat="1" ht="14.25">
      <c r="A26" s="462">
        <v>15</v>
      </c>
      <c r="B26" s="406" t="s">
        <v>919</v>
      </c>
      <c r="C26" s="478"/>
      <c r="D26" s="478"/>
      <c r="E26" s="478"/>
      <c r="F26" s="478">
        <v>0</v>
      </c>
      <c r="G26" s="477"/>
      <c r="H26" s="478"/>
      <c r="I26" s="478"/>
      <c r="J26" s="478"/>
      <c r="K26" s="478"/>
      <c r="L26" s="478"/>
      <c r="M26" s="483"/>
      <c r="N26" s="343"/>
      <c r="O26" s="483"/>
      <c r="R26" s="476"/>
      <c r="U26" s="476"/>
    </row>
    <row r="27" spans="1:41" s="465" customFormat="1" ht="14.25">
      <c r="A27" s="462">
        <v>16</v>
      </c>
      <c r="B27" s="406" t="s">
        <v>920</v>
      </c>
      <c r="C27" s="478">
        <v>0.52400648448355724</v>
      </c>
      <c r="D27" s="478">
        <v>0.52400648448355724</v>
      </c>
      <c r="E27" s="478">
        <v>10.569495136637332</v>
      </c>
      <c r="F27" s="478">
        <v>7.1151498000000002</v>
      </c>
      <c r="G27" s="477">
        <v>2.9084390921723022</v>
      </c>
      <c r="H27" s="478">
        <v>2.9084390921723022</v>
      </c>
      <c r="I27" s="478">
        <v>0.42421996329239026</v>
      </c>
      <c r="J27" s="478">
        <v>0.42421996329239026</v>
      </c>
      <c r="K27" s="478">
        <v>0.22341361741547014</v>
      </c>
      <c r="L27" s="478">
        <v>0.22341361741547014</v>
      </c>
      <c r="M27" s="483"/>
      <c r="N27" s="343"/>
      <c r="O27" s="483"/>
      <c r="R27" s="476"/>
      <c r="U27" s="476"/>
    </row>
    <row r="28" spans="1:41" s="465" customFormat="1" ht="14.25">
      <c r="A28" s="462">
        <v>17</v>
      </c>
      <c r="B28" s="406" t="s">
        <v>921</v>
      </c>
      <c r="C28" s="478"/>
      <c r="D28" s="478"/>
      <c r="E28" s="478"/>
      <c r="F28" s="478">
        <v>0</v>
      </c>
      <c r="G28" s="477"/>
      <c r="H28" s="478"/>
      <c r="I28" s="478"/>
      <c r="J28" s="478"/>
      <c r="K28" s="478"/>
      <c r="L28" s="478"/>
      <c r="M28" s="483"/>
      <c r="N28" s="343"/>
      <c r="O28" s="483"/>
      <c r="R28" s="476"/>
      <c r="U28" s="476"/>
    </row>
    <row r="29" spans="1:41" s="465" customFormat="1" ht="14.25">
      <c r="A29" s="462">
        <v>18</v>
      </c>
      <c r="B29" s="406" t="s">
        <v>922</v>
      </c>
      <c r="C29" s="478">
        <v>4.6191181843581433</v>
      </c>
      <c r="D29" s="478">
        <v>4.6191181843581433</v>
      </c>
      <c r="E29" s="478">
        <v>93.267937200455634</v>
      </c>
      <c r="F29" s="478">
        <v>55.100574100000003</v>
      </c>
      <c r="G29" s="477">
        <v>22.205859786369789</v>
      </c>
      <c r="H29" s="478">
        <v>22.205859786369789</v>
      </c>
      <c r="I29" s="478">
        <v>3.7435761682902724</v>
      </c>
      <c r="J29" s="478">
        <v>3.7435761682902724</v>
      </c>
      <c r="K29" s="478">
        <v>1.962397644479787</v>
      </c>
      <c r="L29" s="478">
        <v>1.962397644479787</v>
      </c>
      <c r="M29" s="483"/>
      <c r="N29" s="343"/>
      <c r="O29" s="483"/>
      <c r="R29" s="476"/>
      <c r="U29" s="476"/>
    </row>
    <row r="30" spans="1:41" s="465" customFormat="1" ht="14.25">
      <c r="A30" s="462">
        <v>19</v>
      </c>
      <c r="B30" s="406" t="s">
        <v>923</v>
      </c>
      <c r="C30" s="478">
        <v>6.9008277294303797</v>
      </c>
      <c r="D30" s="478">
        <v>6.9008277294303797</v>
      </c>
      <c r="E30" s="478">
        <v>144.39414359177218</v>
      </c>
      <c r="F30" s="478">
        <v>66.711021299999999</v>
      </c>
      <c r="G30" s="477">
        <v>27.600020108122365</v>
      </c>
      <c r="H30" s="478">
        <v>27.600020108122365</v>
      </c>
      <c r="I30" s="478">
        <v>5.7953727234222789</v>
      </c>
      <c r="J30" s="478">
        <v>5.7953727234222789</v>
      </c>
      <c r="K30" s="478">
        <v>3.0374172600210971</v>
      </c>
      <c r="L30" s="478">
        <v>3.0374172600210971</v>
      </c>
      <c r="M30" s="483"/>
      <c r="N30" s="343"/>
      <c r="O30" s="483"/>
      <c r="R30" s="476"/>
      <c r="U30" s="476"/>
    </row>
    <row r="31" spans="1:41" s="465" customFormat="1" ht="14.25">
      <c r="A31" s="462">
        <v>20</v>
      </c>
      <c r="B31" s="406" t="s">
        <v>924</v>
      </c>
      <c r="C31" s="478"/>
      <c r="D31" s="478"/>
      <c r="E31" s="478"/>
      <c r="F31" s="478">
        <v>0</v>
      </c>
      <c r="G31" s="477"/>
      <c r="H31" s="478"/>
      <c r="I31" s="478"/>
      <c r="J31" s="478"/>
      <c r="K31" s="478"/>
      <c r="L31" s="478"/>
      <c r="M31" s="483"/>
      <c r="N31" s="343"/>
      <c r="O31" s="483"/>
      <c r="R31" s="476"/>
      <c r="U31" s="476"/>
    </row>
    <row r="32" spans="1:41" s="465" customFormat="1" ht="14.25">
      <c r="A32" s="462">
        <v>21</v>
      </c>
      <c r="B32" s="406" t="s">
        <v>925</v>
      </c>
      <c r="C32" s="478"/>
      <c r="D32" s="478"/>
      <c r="E32" s="478"/>
      <c r="F32" s="478">
        <v>0</v>
      </c>
      <c r="G32" s="477"/>
      <c r="H32" s="478"/>
      <c r="I32" s="478"/>
      <c r="J32" s="478"/>
      <c r="K32" s="478"/>
      <c r="L32" s="478"/>
      <c r="M32" s="483"/>
      <c r="N32" s="343"/>
      <c r="O32" s="483"/>
      <c r="R32" s="476"/>
      <c r="U32" s="476"/>
    </row>
    <row r="33" spans="1:41" s="465" customFormat="1" ht="14.25">
      <c r="A33" s="462">
        <v>22</v>
      </c>
      <c r="B33" s="406" t="s">
        <v>926</v>
      </c>
      <c r="C33" s="478">
        <v>4.5412319853200653</v>
      </c>
      <c r="D33" s="478">
        <v>4.5412319853200653</v>
      </c>
      <c r="E33" s="478">
        <v>88.030828428258872</v>
      </c>
      <c r="F33" s="478">
        <v>58.0984008</v>
      </c>
      <c r="G33" s="477">
        <v>17.89688700684593</v>
      </c>
      <c r="H33" s="478">
        <v>17.89688700684593</v>
      </c>
      <c r="I33" s="478">
        <v>3.5332662713539458</v>
      </c>
      <c r="J33" s="478">
        <v>3.5332662713539458</v>
      </c>
      <c r="K33" s="478">
        <v>1.8556680076222738</v>
      </c>
      <c r="L33" s="478">
        <v>1.8556680076222738</v>
      </c>
      <c r="M33" s="483"/>
      <c r="N33" s="343"/>
      <c r="O33" s="483"/>
      <c r="R33" s="476"/>
      <c r="U33" s="476"/>
    </row>
    <row r="34" spans="1:41" s="465" customFormat="1" ht="14.25">
      <c r="A34" s="462">
        <v>23</v>
      </c>
      <c r="B34" s="406" t="s">
        <v>927</v>
      </c>
      <c r="C34" s="478"/>
      <c r="D34" s="478"/>
      <c r="E34" s="478"/>
      <c r="F34" s="478">
        <v>0</v>
      </c>
      <c r="G34" s="477"/>
      <c r="H34" s="478"/>
      <c r="I34" s="478"/>
      <c r="J34" s="478"/>
      <c r="K34" s="478"/>
      <c r="L34" s="478"/>
      <c r="M34" s="483"/>
      <c r="N34" s="343"/>
      <c r="O34" s="483"/>
      <c r="R34" s="476"/>
      <c r="U34" s="476"/>
    </row>
    <row r="35" spans="1:41" s="465" customFormat="1" ht="14.25">
      <c r="A35" s="462">
        <v>24</v>
      </c>
      <c r="B35" s="406" t="s">
        <v>928</v>
      </c>
      <c r="C35" s="478"/>
      <c r="D35" s="478"/>
      <c r="E35" s="478"/>
      <c r="F35" s="478">
        <v>0</v>
      </c>
      <c r="G35" s="477"/>
      <c r="H35" s="478"/>
      <c r="I35" s="478"/>
      <c r="J35" s="478"/>
      <c r="K35" s="478"/>
      <c r="L35" s="478"/>
      <c r="M35" s="483"/>
      <c r="N35" s="343"/>
      <c r="O35" s="483"/>
      <c r="R35" s="476"/>
      <c r="U35" s="476"/>
    </row>
    <row r="36" spans="1:41" s="465" customFormat="1" ht="14.25">
      <c r="A36" s="462">
        <v>25</v>
      </c>
      <c r="B36" s="406" t="s">
        <v>929</v>
      </c>
      <c r="C36" s="478">
        <v>1.2518857851410463</v>
      </c>
      <c r="D36" s="478">
        <v>1.2518857851410463</v>
      </c>
      <c r="E36" s="478">
        <v>25.770437088829958</v>
      </c>
      <c r="F36" s="478">
        <v>12.2019337</v>
      </c>
      <c r="G36" s="477">
        <v>5.3278786208796882</v>
      </c>
      <c r="H36" s="478">
        <v>5.3278786208796882</v>
      </c>
      <c r="I36" s="478">
        <v>1.0344486799378796</v>
      </c>
      <c r="J36" s="478">
        <v>1.0344486799378796</v>
      </c>
      <c r="K36" s="478">
        <v>0.54493851823786721</v>
      </c>
      <c r="L36" s="478">
        <v>0.54493851823786721</v>
      </c>
      <c r="M36" s="483"/>
      <c r="N36" s="343"/>
      <c r="O36" s="483"/>
      <c r="R36" s="476"/>
      <c r="U36" s="476"/>
    </row>
    <row r="37" spans="1:41" s="465" customFormat="1" ht="14.25">
      <c r="A37" s="462">
        <v>26</v>
      </c>
      <c r="B37" s="406" t="s">
        <v>930</v>
      </c>
      <c r="C37" s="478">
        <v>0.5554886312302364</v>
      </c>
      <c r="D37" s="478">
        <v>0.5554886312302364</v>
      </c>
      <c r="E37" s="478">
        <v>11.475319981930431</v>
      </c>
      <c r="F37" s="478">
        <v>6.6246488000000001</v>
      </c>
      <c r="G37" s="477">
        <v>2.4047282035837978</v>
      </c>
      <c r="H37" s="478">
        <v>2.4047282035837978</v>
      </c>
      <c r="I37" s="478">
        <v>0.46037166454891992</v>
      </c>
      <c r="J37" s="478">
        <v>0.46037166454891992</v>
      </c>
      <c r="K37" s="478">
        <v>0.24011444059629578</v>
      </c>
      <c r="L37" s="478">
        <v>0.24011444059629578</v>
      </c>
      <c r="M37" s="483"/>
      <c r="N37" s="343"/>
      <c r="O37" s="483"/>
      <c r="R37" s="476"/>
      <c r="U37" s="476"/>
    </row>
    <row r="38" spans="1:41" s="465" customFormat="1" ht="14.25">
      <c r="A38" s="462">
        <v>27</v>
      </c>
      <c r="B38" s="406" t="s">
        <v>931</v>
      </c>
      <c r="C38" s="342"/>
      <c r="D38" s="342"/>
      <c r="E38" s="342"/>
      <c r="F38" s="478">
        <v>0</v>
      </c>
      <c r="G38" s="342"/>
      <c r="H38" s="342"/>
      <c r="I38" s="342"/>
      <c r="J38" s="342"/>
      <c r="K38" s="342"/>
      <c r="L38" s="342"/>
      <c r="M38" s="343"/>
      <c r="N38" s="343"/>
      <c r="O38" s="343"/>
      <c r="R38" s="476"/>
      <c r="U38" s="476"/>
    </row>
    <row r="39" spans="1:41" s="465" customFormat="1" ht="14.25">
      <c r="A39" s="462">
        <v>28</v>
      </c>
      <c r="B39" s="406" t="s">
        <v>932</v>
      </c>
      <c r="C39" s="342"/>
      <c r="D39" s="342"/>
      <c r="E39" s="342"/>
      <c r="F39" s="478">
        <v>0</v>
      </c>
      <c r="G39" s="342"/>
      <c r="H39" s="342"/>
      <c r="I39" s="342"/>
      <c r="J39" s="342"/>
      <c r="K39" s="342"/>
      <c r="L39" s="342"/>
      <c r="M39" s="343"/>
      <c r="N39" s="343"/>
      <c r="O39" s="343"/>
      <c r="R39" s="476"/>
      <c r="U39" s="476"/>
    </row>
    <row r="40" spans="1:41" s="465" customFormat="1" ht="14.25">
      <c r="A40" s="462">
        <v>29</v>
      </c>
      <c r="B40" s="406" t="s">
        <v>933</v>
      </c>
      <c r="C40" s="342"/>
      <c r="D40" s="342"/>
      <c r="E40" s="342"/>
      <c r="F40" s="478">
        <v>0</v>
      </c>
      <c r="G40" s="342"/>
      <c r="H40" s="342"/>
      <c r="I40" s="342"/>
      <c r="J40" s="342"/>
      <c r="K40" s="342"/>
      <c r="L40" s="342"/>
      <c r="M40" s="343"/>
      <c r="N40" s="343"/>
      <c r="O40" s="343"/>
      <c r="R40" s="476"/>
      <c r="U40" s="476"/>
    </row>
    <row r="41" spans="1:41" s="465" customFormat="1" ht="14.25">
      <c r="A41" s="462">
        <v>30</v>
      </c>
      <c r="B41" s="406" t="s">
        <v>934</v>
      </c>
      <c r="C41" s="342"/>
      <c r="D41" s="342"/>
      <c r="E41" s="342"/>
      <c r="F41" s="478">
        <v>0</v>
      </c>
      <c r="G41" s="342"/>
      <c r="H41" s="342"/>
      <c r="I41" s="342"/>
      <c r="J41" s="342"/>
      <c r="K41" s="342"/>
      <c r="L41" s="342"/>
      <c r="M41" s="343"/>
      <c r="N41" s="343"/>
      <c r="O41" s="343"/>
      <c r="R41" s="476"/>
      <c r="U41" s="476"/>
    </row>
    <row r="42" spans="1:41" s="465" customFormat="1" ht="14.25">
      <c r="A42" s="462">
        <v>31</v>
      </c>
      <c r="B42" s="406" t="s">
        <v>935</v>
      </c>
      <c r="C42" s="342"/>
      <c r="D42" s="342"/>
      <c r="E42" s="342"/>
      <c r="F42" s="478">
        <v>0</v>
      </c>
      <c r="G42" s="342"/>
      <c r="H42" s="342"/>
      <c r="I42" s="342"/>
      <c r="J42" s="342"/>
      <c r="K42" s="342"/>
      <c r="L42" s="342"/>
      <c r="M42" s="343"/>
      <c r="N42" s="343"/>
      <c r="O42" s="343"/>
      <c r="R42" s="476"/>
      <c r="U42" s="476"/>
    </row>
    <row r="43" spans="1:41" s="465" customFormat="1" ht="14.25">
      <c r="A43" s="462">
        <v>32</v>
      </c>
      <c r="B43" s="406" t="s">
        <v>936</v>
      </c>
      <c r="C43" s="342"/>
      <c r="D43" s="342"/>
      <c r="E43" s="342"/>
      <c r="F43" s="478">
        <v>0</v>
      </c>
      <c r="G43" s="342"/>
      <c r="H43" s="342"/>
      <c r="I43" s="342"/>
      <c r="J43" s="342"/>
      <c r="K43" s="342"/>
      <c r="L43" s="342"/>
      <c r="M43" s="343"/>
      <c r="N43" s="343"/>
      <c r="O43" s="343"/>
      <c r="R43" s="476"/>
      <c r="U43" s="476"/>
    </row>
    <row r="44" spans="1:41" ht="14.25">
      <c r="A44" s="462">
        <v>33</v>
      </c>
      <c r="B44" s="406" t="s">
        <v>937</v>
      </c>
      <c r="C44" s="342"/>
      <c r="D44" s="342"/>
      <c r="E44" s="342"/>
      <c r="F44" s="478">
        <v>0</v>
      </c>
      <c r="G44" s="342"/>
      <c r="H44" s="342"/>
      <c r="I44" s="342"/>
      <c r="J44" s="342"/>
      <c r="K44" s="342"/>
      <c r="L44" s="342"/>
      <c r="M44" s="343"/>
      <c r="N44" s="343"/>
      <c r="O44" s="343"/>
      <c r="R44" s="476"/>
      <c r="U44" s="476"/>
      <c r="AA44" s="465"/>
      <c r="AB44" s="465"/>
      <c r="AC44" s="465"/>
      <c r="AE44" s="465"/>
      <c r="AF44" s="465"/>
      <c r="AG44" s="465"/>
      <c r="AI44" s="465"/>
      <c r="AJ44" s="465"/>
      <c r="AK44" s="465"/>
      <c r="AM44" s="465"/>
      <c r="AN44" s="465"/>
      <c r="AO44" s="465"/>
    </row>
    <row r="45" spans="1:41">
      <c r="A45" s="95" t="s">
        <v>19</v>
      </c>
      <c r="B45" s="345"/>
      <c r="C45" s="345"/>
      <c r="D45" s="342"/>
      <c r="E45" s="342"/>
      <c r="F45" s="342"/>
      <c r="G45" s="342"/>
      <c r="H45" s="342"/>
      <c r="I45" s="342"/>
      <c r="J45" s="342"/>
      <c r="K45" s="342"/>
      <c r="L45" s="342"/>
      <c r="M45" s="343"/>
      <c r="N45" s="343"/>
      <c r="O45" s="343"/>
      <c r="T45" s="465"/>
      <c r="U45" s="476"/>
      <c r="V45" s="465"/>
      <c r="W45" s="465"/>
      <c r="X45" s="465"/>
      <c r="Y45" s="465"/>
    </row>
    <row r="46" spans="1:41">
      <c r="A46" s="101"/>
      <c r="B46" s="127"/>
      <c r="C46" s="127"/>
      <c r="D46" s="343"/>
      <c r="E46" s="343"/>
      <c r="F46" s="343"/>
      <c r="G46" s="343"/>
      <c r="H46" s="343"/>
      <c r="I46" s="343"/>
      <c r="J46" s="343"/>
    </row>
    <row r="47" spans="1:41">
      <c r="A47" s="101"/>
      <c r="B47" s="127"/>
      <c r="C47" s="127"/>
      <c r="D47" s="343"/>
      <c r="E47" s="343"/>
      <c r="F47" s="343"/>
      <c r="G47" s="343"/>
      <c r="H47" s="343"/>
      <c r="I47" s="343"/>
      <c r="J47" s="343"/>
    </row>
    <row r="48" spans="1:41">
      <c r="A48" s="101"/>
      <c r="B48" s="127"/>
      <c r="C48" s="127"/>
      <c r="D48" s="343"/>
      <c r="E48" s="343"/>
      <c r="F48" s="343"/>
      <c r="G48" s="343"/>
      <c r="H48" s="343"/>
      <c r="I48" s="343"/>
      <c r="J48" s="343"/>
    </row>
    <row r="49" spans="1:11" ht="15.75" customHeight="1">
      <c r="A49" s="104" t="s">
        <v>12</v>
      </c>
      <c r="B49" s="104"/>
      <c r="C49" s="104"/>
      <c r="D49" s="104"/>
      <c r="E49" s="104"/>
      <c r="F49" s="104"/>
      <c r="G49" s="104"/>
      <c r="I49" s="917" t="s">
        <v>13</v>
      </c>
      <c r="J49" s="917"/>
    </row>
    <row r="50" spans="1:11" ht="12.75" customHeight="1">
      <c r="A50" s="919" t="s">
        <v>686</v>
      </c>
      <c r="B50" s="919"/>
      <c r="C50" s="919"/>
      <c r="D50" s="919"/>
      <c r="E50" s="919"/>
      <c r="F50" s="919"/>
      <c r="G50" s="919"/>
      <c r="H50" s="919"/>
      <c r="I50" s="919"/>
      <c r="J50" s="919"/>
    </row>
    <row r="51" spans="1:11" ht="12.75" customHeight="1">
      <c r="A51" s="346"/>
      <c r="B51" s="346"/>
      <c r="C51" s="346"/>
      <c r="D51" s="346"/>
      <c r="E51" s="346"/>
      <c r="F51" s="346"/>
      <c r="G51" s="346"/>
      <c r="H51" s="917" t="s">
        <v>89</v>
      </c>
      <c r="I51" s="917"/>
      <c r="J51" s="917"/>
      <c r="K51" s="917"/>
    </row>
    <row r="52" spans="1:11">
      <c r="A52" s="104"/>
      <c r="B52" s="104"/>
      <c r="C52" s="104"/>
      <c r="E52" s="104"/>
      <c r="H52" s="920" t="s">
        <v>86</v>
      </c>
      <c r="I52" s="920"/>
      <c r="J52" s="920"/>
    </row>
    <row r="56" spans="1:11">
      <c r="A56" s="916"/>
      <c r="B56" s="916"/>
      <c r="C56" s="916"/>
      <c r="D56" s="916"/>
      <c r="E56" s="916"/>
      <c r="F56" s="916"/>
      <c r="G56" s="916"/>
      <c r="H56" s="916"/>
      <c r="I56" s="916"/>
      <c r="J56" s="916"/>
    </row>
    <row r="58" spans="1:11">
      <c r="A58" s="916"/>
      <c r="B58" s="916"/>
      <c r="C58" s="916"/>
      <c r="D58" s="916"/>
      <c r="E58" s="916"/>
      <c r="F58" s="916"/>
      <c r="G58" s="916"/>
      <c r="H58" s="916"/>
      <c r="I58" s="916"/>
      <c r="J58" s="916"/>
    </row>
  </sheetData>
  <mergeCells count="23">
    <mergeCell ref="AE10:AG10"/>
    <mergeCell ref="AI10:AK10"/>
    <mergeCell ref="AM10:AO10"/>
    <mergeCell ref="AA10:AC10"/>
    <mergeCell ref="E1:I1"/>
    <mergeCell ref="A2:J2"/>
    <mergeCell ref="A3:J3"/>
    <mergeCell ref="A8:B8"/>
    <mergeCell ref="A5:L5"/>
    <mergeCell ref="H8:L8"/>
    <mergeCell ref="A58:J58"/>
    <mergeCell ref="H51:K51"/>
    <mergeCell ref="A9:A10"/>
    <mergeCell ref="B9:B10"/>
    <mergeCell ref="C9:D9"/>
    <mergeCell ref="E9:F9"/>
    <mergeCell ref="G9:H9"/>
    <mergeCell ref="I9:J9"/>
    <mergeCell ref="K9:L9"/>
    <mergeCell ref="I49:J49"/>
    <mergeCell ref="A50:J50"/>
    <mergeCell ref="H52:J52"/>
    <mergeCell ref="A56:J56"/>
  </mergeCells>
  <printOptions horizontalCentered="1"/>
  <pageMargins left="1.03" right="0.70866141732283472" top="0.23622047244094491" bottom="0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1"/>
  <sheetViews>
    <sheetView zoomScaleSheetLayoutView="100" workbookViewId="0">
      <selection activeCell="C31" sqref="C31"/>
    </sheetView>
  </sheetViews>
  <sheetFormatPr defaultRowHeight="12.75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</cols>
  <sheetData>
    <row r="1" spans="1:8" ht="18">
      <c r="A1" s="681" t="s">
        <v>0</v>
      </c>
      <c r="B1" s="681"/>
      <c r="C1" s="681"/>
      <c r="D1" s="681"/>
      <c r="E1" s="681"/>
      <c r="F1" s="681"/>
      <c r="G1" s="681"/>
      <c r="H1" s="212" t="s">
        <v>256</v>
      </c>
    </row>
    <row r="2" spans="1:8" ht="21">
      <c r="A2" s="682" t="s">
        <v>753</v>
      </c>
      <c r="B2" s="682"/>
      <c r="C2" s="682"/>
      <c r="D2" s="682"/>
      <c r="E2" s="682"/>
      <c r="F2" s="682"/>
      <c r="G2" s="682"/>
      <c r="H2" s="682"/>
    </row>
    <row r="3" spans="1:8" ht="15">
      <c r="A3" s="214"/>
      <c r="B3" s="214"/>
    </row>
    <row r="4" spans="1:8" ht="18" customHeight="1">
      <c r="A4" s="683" t="s">
        <v>805</v>
      </c>
      <c r="B4" s="683"/>
      <c r="C4" s="683"/>
      <c r="D4" s="683"/>
      <c r="E4" s="683"/>
      <c r="F4" s="683"/>
      <c r="G4" s="683"/>
      <c r="H4" s="683"/>
    </row>
    <row r="5" spans="1:8" ht="15">
      <c r="A5" s="215" t="s">
        <v>948</v>
      </c>
      <c r="B5" s="215"/>
    </row>
    <row r="6" spans="1:8" ht="15">
      <c r="A6" s="215"/>
      <c r="B6" s="215"/>
      <c r="G6" s="684" t="s">
        <v>961</v>
      </c>
      <c r="H6" s="684"/>
    </row>
    <row r="7" spans="1:8" ht="59.25" customHeight="1">
      <c r="A7" s="354" t="s">
        <v>2</v>
      </c>
      <c r="B7" s="354" t="s">
        <v>3</v>
      </c>
      <c r="C7" s="217" t="s">
        <v>258</v>
      </c>
      <c r="D7" s="217" t="s">
        <v>259</v>
      </c>
      <c r="E7" s="217" t="s">
        <v>260</v>
      </c>
      <c r="F7" s="217" t="s">
        <v>261</v>
      </c>
      <c r="G7" s="217" t="s">
        <v>262</v>
      </c>
      <c r="H7" s="217" t="s">
        <v>263</v>
      </c>
    </row>
    <row r="8" spans="1:8" s="212" customFormat="1" ht="15">
      <c r="A8" s="218" t="s">
        <v>264</v>
      </c>
      <c r="B8" s="218" t="s">
        <v>265</v>
      </c>
      <c r="C8" s="218" t="s">
        <v>266</v>
      </c>
      <c r="D8" s="218" t="s">
        <v>267</v>
      </c>
      <c r="E8" s="218" t="s">
        <v>268</v>
      </c>
      <c r="F8" s="218" t="s">
        <v>269</v>
      </c>
      <c r="G8" s="218" t="s">
        <v>270</v>
      </c>
      <c r="H8" s="218" t="s">
        <v>271</v>
      </c>
    </row>
    <row r="9" spans="1:8" ht="14.25">
      <c r="A9" s="8">
        <v>1</v>
      </c>
      <c r="B9" s="406" t="s">
        <v>905</v>
      </c>
      <c r="C9" s="435">
        <v>730</v>
      </c>
      <c r="D9" s="435">
        <v>8</v>
      </c>
      <c r="E9" s="435">
        <v>1156</v>
      </c>
      <c r="F9" s="435">
        <v>1894</v>
      </c>
      <c r="G9" s="435">
        <v>1894</v>
      </c>
      <c r="H9" s="9"/>
    </row>
    <row r="10" spans="1:8" ht="14.25">
      <c r="A10" s="8">
        <v>2</v>
      </c>
      <c r="B10" s="406" t="s">
        <v>906</v>
      </c>
      <c r="C10" s="435">
        <v>1071</v>
      </c>
      <c r="D10" s="435">
        <v>19</v>
      </c>
      <c r="E10" s="435">
        <v>1784</v>
      </c>
      <c r="F10" s="435">
        <v>2874</v>
      </c>
      <c r="G10" s="435">
        <v>2874</v>
      </c>
      <c r="H10" s="9"/>
    </row>
    <row r="11" spans="1:8" ht="14.25">
      <c r="A11" s="8">
        <v>3</v>
      </c>
      <c r="B11" s="406" t="s">
        <v>907</v>
      </c>
      <c r="C11" s="435">
        <v>1711</v>
      </c>
      <c r="D11" s="435">
        <v>6</v>
      </c>
      <c r="E11" s="435">
        <v>934</v>
      </c>
      <c r="F11" s="435">
        <v>2651</v>
      </c>
      <c r="G11" s="435">
        <v>2651</v>
      </c>
      <c r="H11" s="9"/>
    </row>
    <row r="12" spans="1:8" ht="14.25">
      <c r="A12" s="8">
        <v>4</v>
      </c>
      <c r="B12" s="406" t="s">
        <v>908</v>
      </c>
      <c r="C12" s="435">
        <v>615</v>
      </c>
      <c r="D12" s="435">
        <v>95</v>
      </c>
      <c r="E12" s="435">
        <v>597</v>
      </c>
      <c r="F12" s="435">
        <v>1307</v>
      </c>
      <c r="G12" s="435">
        <v>1307</v>
      </c>
      <c r="H12" s="9"/>
    </row>
    <row r="13" spans="1:8" ht="14.25">
      <c r="A13" s="8">
        <v>5</v>
      </c>
      <c r="B13" s="406" t="s">
        <v>909</v>
      </c>
      <c r="C13" s="435">
        <v>3042</v>
      </c>
      <c r="D13" s="435">
        <v>8</v>
      </c>
      <c r="E13" s="435">
        <v>1877</v>
      </c>
      <c r="F13" s="435">
        <v>4927</v>
      </c>
      <c r="G13" s="435">
        <v>4927</v>
      </c>
      <c r="H13" s="9"/>
    </row>
    <row r="14" spans="1:8" ht="14.25">
      <c r="A14" s="8">
        <v>6</v>
      </c>
      <c r="B14" s="406" t="s">
        <v>910</v>
      </c>
      <c r="C14" s="435">
        <v>630</v>
      </c>
      <c r="D14" s="435">
        <v>3</v>
      </c>
      <c r="E14" s="435">
        <v>1110</v>
      </c>
      <c r="F14" s="435">
        <v>1743</v>
      </c>
      <c r="G14" s="435">
        <v>1743</v>
      </c>
      <c r="H14" s="9"/>
    </row>
    <row r="15" spans="1:8" ht="14.25">
      <c r="A15" s="8">
        <v>7</v>
      </c>
      <c r="B15" s="406" t="s">
        <v>911</v>
      </c>
      <c r="C15" s="435">
        <v>1414</v>
      </c>
      <c r="D15" s="435">
        <v>9</v>
      </c>
      <c r="E15" s="435">
        <v>1488</v>
      </c>
      <c r="F15" s="435">
        <v>2911</v>
      </c>
      <c r="G15" s="435">
        <v>2911</v>
      </c>
      <c r="H15" s="9"/>
    </row>
    <row r="16" spans="1:8" ht="14.25">
      <c r="A16" s="8">
        <v>8</v>
      </c>
      <c r="B16" s="406" t="s">
        <v>912</v>
      </c>
      <c r="C16" s="435">
        <v>1110</v>
      </c>
      <c r="D16" s="435">
        <v>65</v>
      </c>
      <c r="E16" s="435">
        <v>801</v>
      </c>
      <c r="F16" s="435">
        <v>1976</v>
      </c>
      <c r="G16" s="435">
        <v>1976</v>
      </c>
      <c r="H16" s="9"/>
    </row>
    <row r="17" spans="1:8" ht="14.25">
      <c r="A17" s="8">
        <v>9</v>
      </c>
      <c r="B17" s="406" t="s">
        <v>913</v>
      </c>
      <c r="C17" s="435">
        <v>637</v>
      </c>
      <c r="D17" s="435">
        <v>5</v>
      </c>
      <c r="E17" s="435">
        <v>636</v>
      </c>
      <c r="F17" s="435">
        <v>1278</v>
      </c>
      <c r="G17" s="435">
        <v>1278</v>
      </c>
      <c r="H17" s="9"/>
    </row>
    <row r="18" spans="1:8" ht="14.25">
      <c r="A18" s="8">
        <v>10</v>
      </c>
      <c r="B18" s="406" t="s">
        <v>914</v>
      </c>
      <c r="C18" s="435">
        <v>785</v>
      </c>
      <c r="D18" s="435">
        <v>18</v>
      </c>
      <c r="E18" s="435">
        <v>1027</v>
      </c>
      <c r="F18" s="435">
        <v>1830</v>
      </c>
      <c r="G18" s="435">
        <v>1830</v>
      </c>
      <c r="H18" s="9"/>
    </row>
    <row r="19" spans="1:8" ht="14.25">
      <c r="A19" s="8">
        <v>11</v>
      </c>
      <c r="B19" s="406" t="s">
        <v>915</v>
      </c>
      <c r="C19" s="435">
        <v>387</v>
      </c>
      <c r="D19" s="435">
        <v>16</v>
      </c>
      <c r="E19" s="435">
        <v>1011</v>
      </c>
      <c r="F19" s="435">
        <v>1414</v>
      </c>
      <c r="G19" s="435">
        <v>1414</v>
      </c>
      <c r="H19" s="9"/>
    </row>
    <row r="20" spans="1:8" ht="14.25">
      <c r="A20" s="8">
        <v>12</v>
      </c>
      <c r="B20" s="406" t="s">
        <v>916</v>
      </c>
      <c r="C20" s="435">
        <v>709</v>
      </c>
      <c r="D20" s="435">
        <v>12</v>
      </c>
      <c r="E20" s="435">
        <v>817</v>
      </c>
      <c r="F20" s="435">
        <v>1538</v>
      </c>
      <c r="G20" s="435">
        <v>1538</v>
      </c>
      <c r="H20" s="9"/>
    </row>
    <row r="21" spans="1:8" ht="14.25">
      <c r="A21" s="8">
        <v>13</v>
      </c>
      <c r="B21" s="406" t="s">
        <v>917</v>
      </c>
      <c r="C21" s="435">
        <v>574</v>
      </c>
      <c r="D21" s="435">
        <v>7</v>
      </c>
      <c r="E21" s="435">
        <v>569</v>
      </c>
      <c r="F21" s="435">
        <v>1150</v>
      </c>
      <c r="G21" s="435">
        <v>1150</v>
      </c>
      <c r="H21" s="9"/>
    </row>
    <row r="22" spans="1:8" ht="14.25">
      <c r="A22" s="8">
        <v>14</v>
      </c>
      <c r="B22" s="406" t="s">
        <v>918</v>
      </c>
      <c r="C22" s="435">
        <v>1423</v>
      </c>
      <c r="D22" s="435">
        <v>87</v>
      </c>
      <c r="E22" s="435">
        <v>725</v>
      </c>
      <c r="F22" s="435">
        <v>2235</v>
      </c>
      <c r="G22" s="435">
        <v>2235</v>
      </c>
      <c r="H22" s="9"/>
    </row>
    <row r="23" spans="1:8" ht="14.25">
      <c r="A23" s="8">
        <v>15</v>
      </c>
      <c r="B23" s="406" t="s">
        <v>919</v>
      </c>
      <c r="C23" s="435">
        <v>880</v>
      </c>
      <c r="D23" s="435">
        <v>8</v>
      </c>
      <c r="E23" s="435">
        <v>1035</v>
      </c>
      <c r="F23" s="435">
        <v>1923</v>
      </c>
      <c r="G23" s="435">
        <v>1923</v>
      </c>
      <c r="H23" s="9"/>
    </row>
    <row r="24" spans="1:8" ht="14.25">
      <c r="A24" s="8">
        <v>16</v>
      </c>
      <c r="B24" s="406" t="s">
        <v>920</v>
      </c>
      <c r="C24" s="435">
        <v>323</v>
      </c>
      <c r="D24" s="435">
        <v>2</v>
      </c>
      <c r="E24" s="435">
        <v>766</v>
      </c>
      <c r="F24" s="435">
        <v>1091</v>
      </c>
      <c r="G24" s="435">
        <v>1091</v>
      </c>
      <c r="H24" s="9"/>
    </row>
    <row r="25" spans="1:8" ht="14.25">
      <c r="A25" s="8">
        <v>17</v>
      </c>
      <c r="B25" s="406" t="s">
        <v>921</v>
      </c>
      <c r="C25" s="435">
        <v>1442</v>
      </c>
      <c r="D25" s="435">
        <v>248</v>
      </c>
      <c r="E25" s="435">
        <v>1939</v>
      </c>
      <c r="F25" s="435">
        <v>3629</v>
      </c>
      <c r="G25" s="435">
        <v>3629</v>
      </c>
      <c r="H25" s="9"/>
    </row>
    <row r="26" spans="1:8" ht="14.25">
      <c r="A26" s="8">
        <v>18</v>
      </c>
      <c r="B26" s="406" t="s">
        <v>922</v>
      </c>
      <c r="C26" s="435">
        <v>804</v>
      </c>
      <c r="D26" s="435">
        <v>3</v>
      </c>
      <c r="E26" s="435">
        <v>473</v>
      </c>
      <c r="F26" s="435">
        <v>1280</v>
      </c>
      <c r="G26" s="435">
        <v>1280</v>
      </c>
      <c r="H26" s="9"/>
    </row>
    <row r="27" spans="1:8" ht="14.25">
      <c r="A27" s="8">
        <v>19</v>
      </c>
      <c r="B27" s="406" t="s">
        <v>923</v>
      </c>
      <c r="C27" s="435">
        <v>973</v>
      </c>
      <c r="D27" s="435">
        <v>2</v>
      </c>
      <c r="E27" s="435">
        <v>910</v>
      </c>
      <c r="F27" s="435">
        <v>1885</v>
      </c>
      <c r="G27" s="435">
        <v>1885</v>
      </c>
      <c r="H27" s="9"/>
    </row>
    <row r="28" spans="1:8" ht="14.25">
      <c r="A28" s="8">
        <v>20</v>
      </c>
      <c r="B28" s="406" t="s">
        <v>924</v>
      </c>
      <c r="C28" s="435">
        <v>814</v>
      </c>
      <c r="D28" s="435">
        <v>7</v>
      </c>
      <c r="E28" s="435">
        <v>927</v>
      </c>
      <c r="F28" s="435">
        <v>1748</v>
      </c>
      <c r="G28" s="435">
        <v>1748</v>
      </c>
      <c r="H28" s="9"/>
    </row>
    <row r="29" spans="1:8" ht="14.25">
      <c r="A29" s="8">
        <v>21</v>
      </c>
      <c r="B29" s="406" t="s">
        <v>925</v>
      </c>
      <c r="C29" s="435">
        <v>503</v>
      </c>
      <c r="D29" s="435">
        <v>12</v>
      </c>
      <c r="E29" s="435">
        <v>1037</v>
      </c>
      <c r="F29" s="435">
        <v>1552</v>
      </c>
      <c r="G29" s="435">
        <v>1552</v>
      </c>
      <c r="H29" s="9"/>
    </row>
    <row r="30" spans="1:8" ht="14.25">
      <c r="A30" s="8">
        <v>22</v>
      </c>
      <c r="B30" s="406" t="s">
        <v>926</v>
      </c>
      <c r="C30" s="435">
        <v>2004</v>
      </c>
      <c r="D30" s="435">
        <v>1</v>
      </c>
      <c r="E30" s="435">
        <v>1508</v>
      </c>
      <c r="F30" s="435">
        <v>3513</v>
      </c>
      <c r="G30" s="435">
        <v>3513</v>
      </c>
      <c r="H30" s="9"/>
    </row>
    <row r="31" spans="1:8" ht="14.25">
      <c r="A31" s="8">
        <v>23</v>
      </c>
      <c r="B31" s="406" t="s">
        <v>927</v>
      </c>
      <c r="C31" s="435">
        <v>715</v>
      </c>
      <c r="D31" s="435">
        <v>12</v>
      </c>
      <c r="E31" s="435">
        <v>689</v>
      </c>
      <c r="F31" s="435">
        <v>1416</v>
      </c>
      <c r="G31" s="435">
        <v>1416</v>
      </c>
      <c r="H31" s="9"/>
    </row>
    <row r="32" spans="1:8" ht="14.25">
      <c r="A32" s="8">
        <v>24</v>
      </c>
      <c r="B32" s="406" t="s">
        <v>928</v>
      </c>
      <c r="C32" s="435">
        <v>421</v>
      </c>
      <c r="D32" s="435">
        <v>2</v>
      </c>
      <c r="E32" s="435">
        <v>721</v>
      </c>
      <c r="F32" s="435">
        <v>1144</v>
      </c>
      <c r="G32" s="435">
        <v>1144</v>
      </c>
      <c r="H32" s="9"/>
    </row>
    <row r="33" spans="1:8" ht="14.25">
      <c r="A33" s="8">
        <v>25</v>
      </c>
      <c r="B33" s="406" t="s">
        <v>929</v>
      </c>
      <c r="C33" s="435">
        <v>1385</v>
      </c>
      <c r="D33" s="435">
        <v>16</v>
      </c>
      <c r="E33" s="435">
        <v>1717</v>
      </c>
      <c r="F33" s="435">
        <v>3118</v>
      </c>
      <c r="G33" s="435">
        <v>3118</v>
      </c>
      <c r="H33" s="9"/>
    </row>
    <row r="34" spans="1:8" ht="14.25">
      <c r="A34" s="8">
        <v>26</v>
      </c>
      <c r="B34" s="406" t="s">
        <v>930</v>
      </c>
      <c r="C34" s="435">
        <v>600</v>
      </c>
      <c r="D34" s="435">
        <v>6</v>
      </c>
      <c r="E34" s="435">
        <v>1200</v>
      </c>
      <c r="F34" s="435">
        <v>1806</v>
      </c>
      <c r="G34" s="435">
        <v>1806</v>
      </c>
      <c r="H34" s="9"/>
    </row>
    <row r="35" spans="1:8" ht="14.25">
      <c r="A35" s="8">
        <v>27</v>
      </c>
      <c r="B35" s="406" t="s">
        <v>931</v>
      </c>
      <c r="C35" s="435">
        <v>842</v>
      </c>
      <c r="D35" s="435">
        <v>0</v>
      </c>
      <c r="E35" s="435">
        <v>514</v>
      </c>
      <c r="F35" s="435">
        <v>1356</v>
      </c>
      <c r="G35" s="435">
        <v>1356</v>
      </c>
      <c r="H35" s="9"/>
    </row>
    <row r="36" spans="1:8" ht="14.25">
      <c r="A36" s="8">
        <v>28</v>
      </c>
      <c r="B36" s="406" t="s">
        <v>932</v>
      </c>
      <c r="C36" s="435">
        <v>847</v>
      </c>
      <c r="D36" s="435">
        <v>9</v>
      </c>
      <c r="E36" s="435">
        <v>831</v>
      </c>
      <c r="F36" s="435">
        <v>1687</v>
      </c>
      <c r="G36" s="435">
        <v>1687</v>
      </c>
      <c r="H36" s="9"/>
    </row>
    <row r="37" spans="1:8" ht="14.25">
      <c r="A37" s="8">
        <v>29</v>
      </c>
      <c r="B37" s="406" t="s">
        <v>933</v>
      </c>
      <c r="C37" s="435">
        <v>494</v>
      </c>
      <c r="D37" s="435">
        <v>8</v>
      </c>
      <c r="E37" s="435">
        <v>605</v>
      </c>
      <c r="F37" s="435">
        <v>1107</v>
      </c>
      <c r="G37" s="435">
        <v>1107</v>
      </c>
      <c r="H37" s="9"/>
    </row>
    <row r="38" spans="1:8" ht="14.25">
      <c r="A38" s="8">
        <v>30</v>
      </c>
      <c r="B38" s="406" t="s">
        <v>934</v>
      </c>
      <c r="C38" s="435">
        <v>618</v>
      </c>
      <c r="D38" s="435">
        <v>14</v>
      </c>
      <c r="E38" s="435">
        <v>1311</v>
      </c>
      <c r="F38" s="435">
        <v>1943</v>
      </c>
      <c r="G38" s="435">
        <v>1943</v>
      </c>
      <c r="H38" s="9"/>
    </row>
    <row r="39" spans="1:8" ht="14.25">
      <c r="A39" s="8">
        <v>31</v>
      </c>
      <c r="B39" s="406" t="s">
        <v>935</v>
      </c>
      <c r="C39" s="435">
        <v>464</v>
      </c>
      <c r="D39" s="435">
        <v>2</v>
      </c>
      <c r="E39" s="435">
        <v>464</v>
      </c>
      <c r="F39" s="435">
        <v>930</v>
      </c>
      <c r="G39" s="435">
        <v>930</v>
      </c>
      <c r="H39" s="9"/>
    </row>
    <row r="40" spans="1:8" ht="14.25">
      <c r="A40" s="8">
        <v>32</v>
      </c>
      <c r="B40" s="406" t="s">
        <v>936</v>
      </c>
      <c r="C40" s="435">
        <v>728</v>
      </c>
      <c r="D40" s="435">
        <v>5</v>
      </c>
      <c r="E40" s="435">
        <v>841</v>
      </c>
      <c r="F40" s="435">
        <v>1574</v>
      </c>
      <c r="G40" s="435">
        <v>1574</v>
      </c>
      <c r="H40" s="9"/>
    </row>
    <row r="41" spans="1:8" ht="14.25">
      <c r="A41" s="8">
        <v>33</v>
      </c>
      <c r="B41" s="406" t="s">
        <v>937</v>
      </c>
      <c r="C41" s="435">
        <v>2384</v>
      </c>
      <c r="D41" s="435">
        <v>13</v>
      </c>
      <c r="E41" s="435">
        <v>1514</v>
      </c>
      <c r="F41" s="435">
        <v>3911</v>
      </c>
      <c r="G41" s="435">
        <v>3911</v>
      </c>
      <c r="H41" s="9"/>
    </row>
    <row r="42" spans="1:8">
      <c r="A42" s="3" t="s">
        <v>19</v>
      </c>
      <c r="B42" s="9"/>
      <c r="C42" s="435">
        <f>SUM(C9:C41)</f>
        <v>32079</v>
      </c>
      <c r="D42" s="435">
        <f t="shared" ref="D42:G42" si="0">SUM(D9:D41)</f>
        <v>728</v>
      </c>
      <c r="E42" s="435">
        <f t="shared" si="0"/>
        <v>33534</v>
      </c>
      <c r="F42" s="435">
        <f t="shared" si="0"/>
        <v>66341</v>
      </c>
      <c r="G42" s="435">
        <f t="shared" si="0"/>
        <v>66341</v>
      </c>
      <c r="H42" s="9"/>
    </row>
    <row r="44" spans="1:8">
      <c r="A44" s="219" t="s">
        <v>272</v>
      </c>
    </row>
    <row r="47" spans="1:8" ht="15" customHeight="1">
      <c r="A47" s="220"/>
      <c r="B47" s="220"/>
      <c r="C47" s="220"/>
      <c r="D47" s="220"/>
      <c r="E47" s="220"/>
      <c r="F47" s="679" t="s">
        <v>13</v>
      </c>
      <c r="G47" s="679"/>
      <c r="H47" s="221"/>
    </row>
    <row r="48" spans="1:8" ht="15" customHeight="1">
      <c r="A48" s="220"/>
      <c r="B48" s="220"/>
      <c r="C48" s="220"/>
      <c r="D48" s="220"/>
      <c r="E48" s="220"/>
      <c r="F48" s="679" t="s">
        <v>14</v>
      </c>
      <c r="G48" s="679"/>
      <c r="H48" s="679"/>
    </row>
    <row r="49" spans="1:11" ht="15" customHeight="1">
      <c r="A49" s="220"/>
      <c r="B49" s="220"/>
      <c r="C49" s="220"/>
      <c r="D49" s="220"/>
      <c r="E49" s="220"/>
      <c r="F49" s="679" t="s">
        <v>89</v>
      </c>
      <c r="G49" s="679"/>
      <c r="H49" s="679"/>
    </row>
    <row r="50" spans="1:11">
      <c r="A50" s="220" t="s">
        <v>12</v>
      </c>
      <c r="C50" s="220"/>
      <c r="D50" s="220"/>
      <c r="E50" s="220"/>
      <c r="F50" s="680" t="s">
        <v>86</v>
      </c>
      <c r="G50" s="680"/>
      <c r="H50" s="222"/>
    </row>
    <row r="51" spans="1:11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</row>
  </sheetData>
  <mergeCells count="8">
    <mergeCell ref="F49:H49"/>
    <mergeCell ref="F50:G50"/>
    <mergeCell ref="A1:G1"/>
    <mergeCell ref="A2:H2"/>
    <mergeCell ref="A4:H4"/>
    <mergeCell ref="G6:H6"/>
    <mergeCell ref="F47:G47"/>
    <mergeCell ref="F48:H48"/>
  </mergeCells>
  <printOptions horizontalCentered="1"/>
  <pageMargins left="1.03" right="0.70866141732283472" top="0.23622047244094491" bottom="0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7"/>
  <sheetViews>
    <sheetView topLeftCell="A22" zoomScaleSheetLayoutView="85" workbookViewId="0">
      <selection activeCell="C45" sqref="C45:G45"/>
    </sheetView>
  </sheetViews>
  <sheetFormatPr defaultRowHeight="12.75"/>
  <cols>
    <col min="1" max="1" width="8" customWidth="1"/>
    <col min="2" max="2" width="13.42578125" customWidth="1"/>
    <col min="3" max="3" width="9.7109375" customWidth="1"/>
    <col min="5" max="5" width="9.5703125" customWidth="1"/>
    <col min="6" max="6" width="9.7109375" customWidth="1"/>
    <col min="7" max="7" width="8.5703125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9" ht="12.75" customHeight="1">
      <c r="D1" s="601"/>
      <c r="E1" s="601"/>
      <c r="F1" s="601"/>
      <c r="G1" s="601"/>
      <c r="H1" s="601"/>
      <c r="I1" s="601"/>
      <c r="L1" s="688" t="s">
        <v>91</v>
      </c>
      <c r="M1" s="688"/>
    </row>
    <row r="2" spans="1:19" ht="15.75">
      <c r="A2" s="597" t="s">
        <v>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</row>
    <row r="3" spans="1:19" ht="20.25">
      <c r="A3" s="598" t="s">
        <v>753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</row>
    <row r="4" spans="1:19" ht="11.25" customHeight="1"/>
    <row r="5" spans="1:19" ht="15.75">
      <c r="A5" s="597" t="s">
        <v>806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</row>
    <row r="7" spans="1:19">
      <c r="A7" s="600" t="s">
        <v>948</v>
      </c>
      <c r="B7" s="600"/>
      <c r="K7" s="118"/>
    </row>
    <row r="8" spans="1:19">
      <c r="A8" s="31"/>
      <c r="B8" s="31"/>
      <c r="K8" s="106"/>
      <c r="L8" s="685" t="s">
        <v>961</v>
      </c>
      <c r="M8" s="685"/>
      <c r="N8" s="685"/>
    </row>
    <row r="9" spans="1:19" ht="15.75" customHeight="1">
      <c r="A9" s="686" t="s">
        <v>2</v>
      </c>
      <c r="B9" s="686" t="s">
        <v>3</v>
      </c>
      <c r="C9" s="577" t="s">
        <v>4</v>
      </c>
      <c r="D9" s="577"/>
      <c r="E9" s="577"/>
      <c r="F9" s="575"/>
      <c r="G9" s="693"/>
      <c r="H9" s="604" t="s">
        <v>106</v>
      </c>
      <c r="I9" s="604"/>
      <c r="J9" s="604"/>
      <c r="K9" s="604"/>
      <c r="L9" s="604"/>
      <c r="M9" s="686" t="s">
        <v>136</v>
      </c>
      <c r="N9" s="594" t="s">
        <v>137</v>
      </c>
    </row>
    <row r="10" spans="1:19" ht="38.25">
      <c r="A10" s="687"/>
      <c r="B10" s="687"/>
      <c r="C10" s="5" t="s">
        <v>5</v>
      </c>
      <c r="D10" s="5" t="s">
        <v>6</v>
      </c>
      <c r="E10" s="5" t="s">
        <v>361</v>
      </c>
      <c r="F10" s="7" t="s">
        <v>104</v>
      </c>
      <c r="G10" s="6" t="s">
        <v>362</v>
      </c>
      <c r="H10" s="5" t="s">
        <v>5</v>
      </c>
      <c r="I10" s="5" t="s">
        <v>6</v>
      </c>
      <c r="J10" s="5" t="s">
        <v>361</v>
      </c>
      <c r="K10" s="7" t="s">
        <v>104</v>
      </c>
      <c r="L10" s="7" t="s">
        <v>363</v>
      </c>
      <c r="M10" s="687"/>
      <c r="N10" s="594"/>
      <c r="R10" s="12"/>
      <c r="S10" s="12"/>
    </row>
    <row r="11" spans="1:19" s="14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ht="14.25">
      <c r="A12" s="8">
        <v>1</v>
      </c>
      <c r="B12" s="406" t="s">
        <v>905</v>
      </c>
      <c r="C12" s="8">
        <v>678</v>
      </c>
      <c r="D12" s="8">
        <v>0</v>
      </c>
      <c r="E12" s="8">
        <v>0</v>
      </c>
      <c r="F12" s="436">
        <v>52</v>
      </c>
      <c r="G12" s="437">
        <v>730</v>
      </c>
      <c r="H12" s="8">
        <v>678</v>
      </c>
      <c r="I12" s="8">
        <v>0</v>
      </c>
      <c r="J12" s="8">
        <v>0</v>
      </c>
      <c r="K12" s="8">
        <v>52</v>
      </c>
      <c r="L12" s="8">
        <f>K12+J12+I12+H12</f>
        <v>730</v>
      </c>
      <c r="M12" s="9"/>
      <c r="N12" s="9"/>
    </row>
    <row r="13" spans="1:19" ht="14.25">
      <c r="A13" s="8">
        <v>2</v>
      </c>
      <c r="B13" s="406" t="s">
        <v>906</v>
      </c>
      <c r="C13" s="8">
        <v>1001</v>
      </c>
      <c r="D13" s="8">
        <v>0</v>
      </c>
      <c r="E13" s="8">
        <v>0</v>
      </c>
      <c r="F13" s="436">
        <v>70</v>
      </c>
      <c r="G13" s="437">
        <v>1071</v>
      </c>
      <c r="H13" s="8">
        <v>1001</v>
      </c>
      <c r="I13" s="8">
        <v>0</v>
      </c>
      <c r="J13" s="8">
        <v>0</v>
      </c>
      <c r="K13" s="8">
        <v>70</v>
      </c>
      <c r="L13" s="8">
        <f t="shared" ref="L13:L44" si="0">K13+J13+I13+H13</f>
        <v>1071</v>
      </c>
      <c r="M13" s="9"/>
      <c r="N13" s="9"/>
    </row>
    <row r="14" spans="1:19" ht="14.25">
      <c r="A14" s="8">
        <v>3</v>
      </c>
      <c r="B14" s="406" t="s">
        <v>907</v>
      </c>
      <c r="C14" s="8">
        <v>1605</v>
      </c>
      <c r="D14" s="8">
        <v>0</v>
      </c>
      <c r="E14" s="8">
        <v>94</v>
      </c>
      <c r="F14" s="436">
        <v>12</v>
      </c>
      <c r="G14" s="437">
        <v>1711</v>
      </c>
      <c r="H14" s="8">
        <v>1605</v>
      </c>
      <c r="I14" s="8">
        <v>0</v>
      </c>
      <c r="J14" s="8">
        <v>94</v>
      </c>
      <c r="K14" s="8">
        <v>12</v>
      </c>
      <c r="L14" s="8">
        <f t="shared" si="0"/>
        <v>1711</v>
      </c>
      <c r="M14" s="9"/>
      <c r="N14" s="9"/>
    </row>
    <row r="15" spans="1:19" ht="14.25">
      <c r="A15" s="8">
        <v>4</v>
      </c>
      <c r="B15" s="406" t="s">
        <v>908</v>
      </c>
      <c r="C15" s="8">
        <v>554</v>
      </c>
      <c r="D15" s="8">
        <v>0</v>
      </c>
      <c r="E15" s="8">
        <v>0</v>
      </c>
      <c r="F15" s="436">
        <v>61</v>
      </c>
      <c r="G15" s="437">
        <v>615</v>
      </c>
      <c r="H15" s="8">
        <v>554</v>
      </c>
      <c r="I15" s="8">
        <v>0</v>
      </c>
      <c r="J15" s="8">
        <v>0</v>
      </c>
      <c r="K15" s="8">
        <v>61</v>
      </c>
      <c r="L15" s="8">
        <f t="shared" si="0"/>
        <v>615</v>
      </c>
      <c r="M15" s="9"/>
      <c r="N15" s="9"/>
    </row>
    <row r="16" spans="1:19" ht="14.25">
      <c r="A16" s="8">
        <v>5</v>
      </c>
      <c r="B16" s="406" t="s">
        <v>909</v>
      </c>
      <c r="C16" s="8">
        <v>2847</v>
      </c>
      <c r="D16" s="8">
        <v>0</v>
      </c>
      <c r="E16" s="8">
        <v>0</v>
      </c>
      <c r="F16" s="436">
        <v>195</v>
      </c>
      <c r="G16" s="437">
        <v>3042</v>
      </c>
      <c r="H16" s="8">
        <v>2847</v>
      </c>
      <c r="I16" s="8">
        <v>0</v>
      </c>
      <c r="J16" s="8">
        <v>0</v>
      </c>
      <c r="K16" s="8">
        <v>195</v>
      </c>
      <c r="L16" s="8">
        <f t="shared" si="0"/>
        <v>3042</v>
      </c>
      <c r="M16" s="9"/>
      <c r="N16" s="9"/>
    </row>
    <row r="17" spans="1:14" ht="14.25">
      <c r="A17" s="8">
        <v>6</v>
      </c>
      <c r="B17" s="406" t="s">
        <v>910</v>
      </c>
      <c r="C17" s="8">
        <v>598</v>
      </c>
      <c r="D17" s="8">
        <v>0</v>
      </c>
      <c r="E17" s="8">
        <v>0</v>
      </c>
      <c r="F17" s="436">
        <v>32</v>
      </c>
      <c r="G17" s="437">
        <v>630</v>
      </c>
      <c r="H17" s="8">
        <v>598</v>
      </c>
      <c r="I17" s="8">
        <v>0</v>
      </c>
      <c r="J17" s="8">
        <v>0</v>
      </c>
      <c r="K17" s="8">
        <v>32</v>
      </c>
      <c r="L17" s="8">
        <f t="shared" si="0"/>
        <v>630</v>
      </c>
      <c r="M17" s="9"/>
      <c r="N17" s="9"/>
    </row>
    <row r="18" spans="1:14" ht="14.25">
      <c r="A18" s="8">
        <v>7</v>
      </c>
      <c r="B18" s="406" t="s">
        <v>911</v>
      </c>
      <c r="C18" s="8">
        <v>1365</v>
      </c>
      <c r="D18" s="8">
        <v>0</v>
      </c>
      <c r="E18" s="8">
        <v>0</v>
      </c>
      <c r="F18" s="436">
        <v>49</v>
      </c>
      <c r="G18" s="437">
        <v>1414</v>
      </c>
      <c r="H18" s="8">
        <v>1365</v>
      </c>
      <c r="I18" s="8">
        <v>0</v>
      </c>
      <c r="J18" s="8">
        <v>0</v>
      </c>
      <c r="K18" s="8">
        <v>49</v>
      </c>
      <c r="L18" s="8">
        <f t="shared" si="0"/>
        <v>1414</v>
      </c>
      <c r="M18" s="9"/>
      <c r="N18" s="9"/>
    </row>
    <row r="19" spans="1:14" ht="14.25">
      <c r="A19" s="8">
        <v>8</v>
      </c>
      <c r="B19" s="406" t="s">
        <v>912</v>
      </c>
      <c r="C19" s="8">
        <v>1096</v>
      </c>
      <c r="D19" s="8">
        <v>0</v>
      </c>
      <c r="E19" s="8">
        <v>0</v>
      </c>
      <c r="F19" s="436">
        <v>14</v>
      </c>
      <c r="G19" s="437">
        <v>1110</v>
      </c>
      <c r="H19" s="8">
        <v>1096</v>
      </c>
      <c r="I19" s="8">
        <v>0</v>
      </c>
      <c r="J19" s="8">
        <v>0</v>
      </c>
      <c r="K19" s="8">
        <v>14</v>
      </c>
      <c r="L19" s="8">
        <f t="shared" si="0"/>
        <v>1110</v>
      </c>
      <c r="M19" s="9"/>
      <c r="N19" s="9"/>
    </row>
    <row r="20" spans="1:14" ht="14.25">
      <c r="A20" s="8">
        <v>9</v>
      </c>
      <c r="B20" s="406" t="s">
        <v>913</v>
      </c>
      <c r="C20" s="8">
        <v>598</v>
      </c>
      <c r="D20" s="8">
        <v>0</v>
      </c>
      <c r="E20" s="8">
        <v>0</v>
      </c>
      <c r="F20" s="436">
        <v>39</v>
      </c>
      <c r="G20" s="437">
        <v>637</v>
      </c>
      <c r="H20" s="8">
        <v>598</v>
      </c>
      <c r="I20" s="8">
        <v>0</v>
      </c>
      <c r="J20" s="8">
        <v>0</v>
      </c>
      <c r="K20" s="8">
        <v>39</v>
      </c>
      <c r="L20" s="8">
        <f t="shared" si="0"/>
        <v>637</v>
      </c>
      <c r="M20" s="9"/>
      <c r="N20" s="9"/>
    </row>
    <row r="21" spans="1:14" ht="14.25">
      <c r="A21" s="8">
        <v>10</v>
      </c>
      <c r="B21" s="406" t="s">
        <v>914</v>
      </c>
      <c r="C21" s="8">
        <v>773</v>
      </c>
      <c r="D21" s="8">
        <v>0</v>
      </c>
      <c r="E21" s="8">
        <v>0</v>
      </c>
      <c r="F21" s="436">
        <v>12</v>
      </c>
      <c r="G21" s="437">
        <v>785</v>
      </c>
      <c r="H21" s="8">
        <v>773</v>
      </c>
      <c r="I21" s="8">
        <v>0</v>
      </c>
      <c r="J21" s="8">
        <v>0</v>
      </c>
      <c r="K21" s="8">
        <v>12</v>
      </c>
      <c r="L21" s="8">
        <f t="shared" si="0"/>
        <v>785</v>
      </c>
      <c r="M21" s="9"/>
      <c r="N21" s="9"/>
    </row>
    <row r="22" spans="1:14" ht="14.25">
      <c r="A22" s="8">
        <v>11</v>
      </c>
      <c r="B22" s="406" t="s">
        <v>915</v>
      </c>
      <c r="C22" s="8">
        <v>366</v>
      </c>
      <c r="D22" s="8">
        <v>0</v>
      </c>
      <c r="E22" s="8">
        <v>0</v>
      </c>
      <c r="F22" s="436">
        <v>21</v>
      </c>
      <c r="G22" s="437">
        <v>387</v>
      </c>
      <c r="H22" s="8">
        <v>366</v>
      </c>
      <c r="I22" s="8">
        <v>0</v>
      </c>
      <c r="J22" s="8">
        <v>0</v>
      </c>
      <c r="K22" s="8">
        <v>21</v>
      </c>
      <c r="L22" s="8">
        <f t="shared" si="0"/>
        <v>387</v>
      </c>
      <c r="M22" s="9"/>
      <c r="N22" s="9"/>
    </row>
    <row r="23" spans="1:14" ht="14.25">
      <c r="A23" s="8">
        <v>12</v>
      </c>
      <c r="B23" s="406" t="s">
        <v>916</v>
      </c>
      <c r="C23" s="8">
        <v>675</v>
      </c>
      <c r="D23" s="8">
        <v>0</v>
      </c>
      <c r="E23" s="8">
        <v>0</v>
      </c>
      <c r="F23" s="436">
        <v>34</v>
      </c>
      <c r="G23" s="437">
        <v>709</v>
      </c>
      <c r="H23" s="8">
        <v>675</v>
      </c>
      <c r="I23" s="8">
        <v>0</v>
      </c>
      <c r="J23" s="8">
        <v>0</v>
      </c>
      <c r="K23" s="8">
        <v>34</v>
      </c>
      <c r="L23" s="8">
        <f t="shared" si="0"/>
        <v>709</v>
      </c>
      <c r="M23" s="9"/>
      <c r="N23" s="9"/>
    </row>
    <row r="24" spans="1:14" ht="14.25">
      <c r="A24" s="8">
        <v>13</v>
      </c>
      <c r="B24" s="406" t="s">
        <v>917</v>
      </c>
      <c r="C24" s="8">
        <v>540</v>
      </c>
      <c r="D24" s="8">
        <v>0</v>
      </c>
      <c r="E24" s="8">
        <v>0</v>
      </c>
      <c r="F24" s="436">
        <v>34</v>
      </c>
      <c r="G24" s="437">
        <v>574</v>
      </c>
      <c r="H24" s="8">
        <v>540</v>
      </c>
      <c r="I24" s="8">
        <v>0</v>
      </c>
      <c r="J24" s="8">
        <v>0</v>
      </c>
      <c r="K24" s="8">
        <v>34</v>
      </c>
      <c r="L24" s="8">
        <f t="shared" si="0"/>
        <v>574</v>
      </c>
      <c r="M24" s="9"/>
      <c r="N24" s="9"/>
    </row>
    <row r="25" spans="1:14" ht="14.25">
      <c r="A25" s="8">
        <v>14</v>
      </c>
      <c r="B25" s="406" t="s">
        <v>918</v>
      </c>
      <c r="C25" s="8">
        <v>1420</v>
      </c>
      <c r="D25" s="8">
        <v>0</v>
      </c>
      <c r="E25" s="8">
        <v>0</v>
      </c>
      <c r="F25" s="436">
        <v>3</v>
      </c>
      <c r="G25" s="437">
        <v>1423</v>
      </c>
      <c r="H25" s="8">
        <v>1420</v>
      </c>
      <c r="I25" s="8">
        <v>0</v>
      </c>
      <c r="J25" s="8">
        <v>0</v>
      </c>
      <c r="K25" s="8">
        <v>3</v>
      </c>
      <c r="L25" s="8">
        <f t="shared" si="0"/>
        <v>1423</v>
      </c>
      <c r="M25" s="9"/>
      <c r="N25" s="9"/>
    </row>
    <row r="26" spans="1:14" ht="14.25">
      <c r="A26" s="8">
        <v>15</v>
      </c>
      <c r="B26" s="406" t="s">
        <v>919</v>
      </c>
      <c r="C26" s="8">
        <v>879</v>
      </c>
      <c r="D26" s="8">
        <v>0</v>
      </c>
      <c r="E26" s="8">
        <v>0</v>
      </c>
      <c r="F26" s="436">
        <v>1</v>
      </c>
      <c r="G26" s="437">
        <v>880</v>
      </c>
      <c r="H26" s="8">
        <v>879</v>
      </c>
      <c r="I26" s="8">
        <v>0</v>
      </c>
      <c r="J26" s="8">
        <v>0</v>
      </c>
      <c r="K26" s="8">
        <v>1</v>
      </c>
      <c r="L26" s="8">
        <f t="shared" si="0"/>
        <v>880</v>
      </c>
      <c r="M26" s="9"/>
      <c r="N26" s="9"/>
    </row>
    <row r="27" spans="1:14" ht="14.25">
      <c r="A27" s="8">
        <v>16</v>
      </c>
      <c r="B27" s="406" t="s">
        <v>920</v>
      </c>
      <c r="C27" s="8">
        <v>308</v>
      </c>
      <c r="D27" s="8">
        <v>0</v>
      </c>
      <c r="E27" s="8">
        <v>0</v>
      </c>
      <c r="F27" s="436">
        <v>15</v>
      </c>
      <c r="G27" s="437">
        <v>323</v>
      </c>
      <c r="H27" s="8">
        <v>308</v>
      </c>
      <c r="I27" s="8">
        <v>0</v>
      </c>
      <c r="J27" s="8">
        <v>0</v>
      </c>
      <c r="K27" s="8">
        <v>15</v>
      </c>
      <c r="L27" s="8">
        <f t="shared" si="0"/>
        <v>323</v>
      </c>
      <c r="M27" s="9"/>
      <c r="N27" s="9"/>
    </row>
    <row r="28" spans="1:14" ht="14.25">
      <c r="A28" s="8">
        <v>17</v>
      </c>
      <c r="B28" s="406" t="s">
        <v>921</v>
      </c>
      <c r="C28" s="8">
        <v>1409</v>
      </c>
      <c r="D28" s="8">
        <v>0</v>
      </c>
      <c r="E28" s="8">
        <v>0</v>
      </c>
      <c r="F28" s="436">
        <v>33</v>
      </c>
      <c r="G28" s="437">
        <v>1442</v>
      </c>
      <c r="H28" s="8">
        <v>1409</v>
      </c>
      <c r="I28" s="8">
        <v>0</v>
      </c>
      <c r="J28" s="8">
        <v>0</v>
      </c>
      <c r="K28" s="8">
        <v>33</v>
      </c>
      <c r="L28" s="8">
        <f t="shared" si="0"/>
        <v>1442</v>
      </c>
      <c r="M28" s="9"/>
      <c r="N28" s="9"/>
    </row>
    <row r="29" spans="1:14" ht="14.25">
      <c r="A29" s="8">
        <v>18</v>
      </c>
      <c r="B29" s="406" t="s">
        <v>922</v>
      </c>
      <c r="C29" s="8">
        <v>725</v>
      </c>
      <c r="D29" s="8">
        <v>0</v>
      </c>
      <c r="E29" s="8">
        <v>0</v>
      </c>
      <c r="F29" s="436">
        <v>79</v>
      </c>
      <c r="G29" s="437">
        <v>804</v>
      </c>
      <c r="H29" s="8">
        <v>725</v>
      </c>
      <c r="I29" s="8">
        <v>0</v>
      </c>
      <c r="J29" s="8">
        <v>0</v>
      </c>
      <c r="K29" s="8">
        <v>79</v>
      </c>
      <c r="L29" s="8">
        <f t="shared" si="0"/>
        <v>804</v>
      </c>
      <c r="M29" s="9"/>
      <c r="N29" s="9"/>
    </row>
    <row r="30" spans="1:14" ht="14.25">
      <c r="A30" s="8">
        <v>19</v>
      </c>
      <c r="B30" s="406" t="s">
        <v>923</v>
      </c>
      <c r="C30" s="8">
        <v>957</v>
      </c>
      <c r="D30" s="8">
        <v>0</v>
      </c>
      <c r="E30" s="8">
        <v>0</v>
      </c>
      <c r="F30" s="436">
        <v>16</v>
      </c>
      <c r="G30" s="437">
        <v>973</v>
      </c>
      <c r="H30" s="8">
        <v>957</v>
      </c>
      <c r="I30" s="8">
        <v>0</v>
      </c>
      <c r="J30" s="8">
        <v>0</v>
      </c>
      <c r="K30" s="8">
        <v>16</v>
      </c>
      <c r="L30" s="8">
        <f t="shared" si="0"/>
        <v>973</v>
      </c>
      <c r="M30" s="9"/>
      <c r="N30" s="9"/>
    </row>
    <row r="31" spans="1:14" ht="14.25">
      <c r="A31" s="8">
        <v>20</v>
      </c>
      <c r="B31" s="406" t="s">
        <v>924</v>
      </c>
      <c r="C31" s="8">
        <v>764</v>
      </c>
      <c r="D31" s="8">
        <v>0</v>
      </c>
      <c r="E31" s="8">
        <v>0</v>
      </c>
      <c r="F31" s="436">
        <v>50</v>
      </c>
      <c r="G31" s="437">
        <v>814</v>
      </c>
      <c r="H31" s="8">
        <v>764</v>
      </c>
      <c r="I31" s="8">
        <v>0</v>
      </c>
      <c r="J31" s="8">
        <v>0</v>
      </c>
      <c r="K31" s="8">
        <v>50</v>
      </c>
      <c r="L31" s="8">
        <f t="shared" si="0"/>
        <v>814</v>
      </c>
      <c r="M31" s="9"/>
      <c r="N31" s="9"/>
    </row>
    <row r="32" spans="1:14" ht="14.25">
      <c r="A32" s="8">
        <v>21</v>
      </c>
      <c r="B32" s="406" t="s">
        <v>925</v>
      </c>
      <c r="C32" s="8">
        <v>482</v>
      </c>
      <c r="D32" s="8">
        <v>0</v>
      </c>
      <c r="E32" s="8">
        <v>0</v>
      </c>
      <c r="F32" s="436">
        <v>21</v>
      </c>
      <c r="G32" s="437">
        <v>503</v>
      </c>
      <c r="H32" s="8">
        <v>482</v>
      </c>
      <c r="I32" s="8">
        <v>0</v>
      </c>
      <c r="J32" s="8">
        <v>0</v>
      </c>
      <c r="K32" s="8">
        <v>21</v>
      </c>
      <c r="L32" s="8">
        <f t="shared" si="0"/>
        <v>503</v>
      </c>
      <c r="M32" s="9"/>
      <c r="N32" s="9"/>
    </row>
    <row r="33" spans="1:19" ht="14.25">
      <c r="A33" s="8">
        <v>22</v>
      </c>
      <c r="B33" s="406" t="s">
        <v>926</v>
      </c>
      <c r="C33" s="8">
        <v>1944</v>
      </c>
      <c r="D33" s="8">
        <v>0</v>
      </c>
      <c r="E33" s="8">
        <v>0</v>
      </c>
      <c r="F33" s="436">
        <v>60</v>
      </c>
      <c r="G33" s="437">
        <v>2004</v>
      </c>
      <c r="H33" s="8">
        <v>1944</v>
      </c>
      <c r="I33" s="8">
        <v>0</v>
      </c>
      <c r="J33" s="8">
        <v>0</v>
      </c>
      <c r="K33" s="8">
        <v>60</v>
      </c>
      <c r="L33" s="8">
        <f t="shared" si="0"/>
        <v>2004</v>
      </c>
      <c r="M33" s="9"/>
      <c r="N33" s="9"/>
    </row>
    <row r="34" spans="1:19" ht="14.25">
      <c r="A34" s="8">
        <v>23</v>
      </c>
      <c r="B34" s="406" t="s">
        <v>927</v>
      </c>
      <c r="C34" s="8">
        <v>682</v>
      </c>
      <c r="D34" s="8">
        <v>0</v>
      </c>
      <c r="E34" s="8">
        <v>0</v>
      </c>
      <c r="F34" s="436">
        <v>33</v>
      </c>
      <c r="G34" s="437">
        <v>715</v>
      </c>
      <c r="H34" s="8">
        <v>682</v>
      </c>
      <c r="I34" s="8">
        <v>0</v>
      </c>
      <c r="J34" s="8">
        <v>0</v>
      </c>
      <c r="K34" s="8">
        <v>33</v>
      </c>
      <c r="L34" s="8">
        <f t="shared" si="0"/>
        <v>715</v>
      </c>
      <c r="M34" s="9"/>
      <c r="N34" s="9"/>
    </row>
    <row r="35" spans="1:19" ht="14.25">
      <c r="A35" s="8">
        <v>24</v>
      </c>
      <c r="B35" s="406" t="s">
        <v>928</v>
      </c>
      <c r="C35" s="8">
        <v>361</v>
      </c>
      <c r="D35" s="8">
        <v>0</v>
      </c>
      <c r="E35" s="8">
        <v>0</v>
      </c>
      <c r="F35" s="436">
        <v>60</v>
      </c>
      <c r="G35" s="437">
        <v>421</v>
      </c>
      <c r="H35" s="8">
        <v>361</v>
      </c>
      <c r="I35" s="8">
        <v>0</v>
      </c>
      <c r="J35" s="8">
        <v>0</v>
      </c>
      <c r="K35" s="8">
        <v>60</v>
      </c>
      <c r="L35" s="8">
        <f t="shared" si="0"/>
        <v>421</v>
      </c>
      <c r="M35" s="9"/>
      <c r="N35" s="9"/>
    </row>
    <row r="36" spans="1:19" ht="14.25">
      <c r="A36" s="8">
        <v>25</v>
      </c>
      <c r="B36" s="406" t="s">
        <v>929</v>
      </c>
      <c r="C36" s="8">
        <v>1280</v>
      </c>
      <c r="D36" s="8">
        <v>0</v>
      </c>
      <c r="E36" s="8">
        <v>0</v>
      </c>
      <c r="F36" s="436">
        <v>105</v>
      </c>
      <c r="G36" s="437">
        <v>1385</v>
      </c>
      <c r="H36" s="8">
        <v>1280</v>
      </c>
      <c r="I36" s="8">
        <v>0</v>
      </c>
      <c r="J36" s="8">
        <v>0</v>
      </c>
      <c r="K36" s="8">
        <v>105</v>
      </c>
      <c r="L36" s="8">
        <f t="shared" si="0"/>
        <v>1385</v>
      </c>
      <c r="M36" s="9"/>
      <c r="N36" s="9"/>
      <c r="S36">
        <v>77298</v>
      </c>
    </row>
    <row r="37" spans="1:19" ht="14.25">
      <c r="A37" s="8">
        <v>26</v>
      </c>
      <c r="B37" s="406" t="s">
        <v>930</v>
      </c>
      <c r="C37" s="8">
        <v>569</v>
      </c>
      <c r="D37" s="8">
        <v>0</v>
      </c>
      <c r="E37" s="8">
        <v>0</v>
      </c>
      <c r="F37" s="436">
        <v>31</v>
      </c>
      <c r="G37" s="437">
        <v>600</v>
      </c>
      <c r="H37" s="8">
        <v>569</v>
      </c>
      <c r="I37" s="8">
        <v>0</v>
      </c>
      <c r="J37" s="8">
        <v>0</v>
      </c>
      <c r="K37" s="8">
        <v>31</v>
      </c>
      <c r="L37" s="8">
        <f t="shared" si="0"/>
        <v>600</v>
      </c>
      <c r="M37" s="9"/>
      <c r="N37" s="9"/>
    </row>
    <row r="38" spans="1:19" ht="14.25">
      <c r="A38" s="8">
        <v>27</v>
      </c>
      <c r="B38" s="406" t="s">
        <v>931</v>
      </c>
      <c r="C38" s="8">
        <v>834</v>
      </c>
      <c r="D38" s="8">
        <v>0</v>
      </c>
      <c r="E38" s="8">
        <v>0</v>
      </c>
      <c r="F38" s="436">
        <v>8</v>
      </c>
      <c r="G38" s="437">
        <v>842</v>
      </c>
      <c r="H38" s="8">
        <v>834</v>
      </c>
      <c r="I38" s="8">
        <v>0</v>
      </c>
      <c r="J38" s="8">
        <v>0</v>
      </c>
      <c r="K38" s="8">
        <v>8</v>
      </c>
      <c r="L38" s="8">
        <f t="shared" si="0"/>
        <v>842</v>
      </c>
      <c r="M38" s="9"/>
      <c r="N38" s="9"/>
    </row>
    <row r="39" spans="1:19" ht="14.25">
      <c r="A39" s="8">
        <v>28</v>
      </c>
      <c r="B39" s="406" t="s">
        <v>932</v>
      </c>
      <c r="C39" s="8">
        <v>840</v>
      </c>
      <c r="D39" s="8">
        <v>0</v>
      </c>
      <c r="E39" s="8">
        <v>0</v>
      </c>
      <c r="F39" s="436">
        <v>7</v>
      </c>
      <c r="G39" s="437">
        <v>847</v>
      </c>
      <c r="H39" s="8">
        <v>840</v>
      </c>
      <c r="I39" s="8">
        <v>0</v>
      </c>
      <c r="J39" s="8">
        <v>0</v>
      </c>
      <c r="K39" s="8">
        <v>7</v>
      </c>
      <c r="L39" s="8">
        <f t="shared" si="0"/>
        <v>847</v>
      </c>
      <c r="M39" s="9"/>
      <c r="N39" s="9"/>
      <c r="S39">
        <f>S36-Q43</f>
        <v>12951</v>
      </c>
    </row>
    <row r="40" spans="1:19" ht="14.25">
      <c r="A40" s="8">
        <v>29</v>
      </c>
      <c r="B40" s="406" t="s">
        <v>933</v>
      </c>
      <c r="C40" s="8">
        <v>450</v>
      </c>
      <c r="D40" s="8">
        <v>0</v>
      </c>
      <c r="E40" s="8">
        <v>0</v>
      </c>
      <c r="F40" s="436">
        <v>44</v>
      </c>
      <c r="G40" s="437">
        <v>494</v>
      </c>
      <c r="H40" s="8">
        <v>450</v>
      </c>
      <c r="I40" s="8">
        <v>0</v>
      </c>
      <c r="J40" s="8">
        <v>0</v>
      </c>
      <c r="K40" s="8">
        <v>44</v>
      </c>
      <c r="L40" s="8">
        <f t="shared" si="0"/>
        <v>494</v>
      </c>
      <c r="M40" s="9"/>
      <c r="N40" s="9"/>
      <c r="Q40">
        <v>30381</v>
      </c>
    </row>
    <row r="41" spans="1:19" ht="14.25">
      <c r="A41" s="8">
        <v>30</v>
      </c>
      <c r="B41" s="406" t="s">
        <v>934</v>
      </c>
      <c r="C41" s="8">
        <v>609</v>
      </c>
      <c r="D41" s="8">
        <v>0</v>
      </c>
      <c r="E41" s="8">
        <v>0</v>
      </c>
      <c r="F41" s="436">
        <v>9</v>
      </c>
      <c r="G41" s="437">
        <v>618</v>
      </c>
      <c r="H41" s="8">
        <v>609</v>
      </c>
      <c r="I41" s="8">
        <v>0</v>
      </c>
      <c r="J41" s="8">
        <v>0</v>
      </c>
      <c r="K41" s="8">
        <v>9</v>
      </c>
      <c r="L41" s="8">
        <f t="shared" si="0"/>
        <v>618</v>
      </c>
      <c r="M41" s="9"/>
      <c r="N41" s="9"/>
      <c r="Q41">
        <v>33252</v>
      </c>
    </row>
    <row r="42" spans="1:19" ht="14.25">
      <c r="A42" s="8">
        <v>31</v>
      </c>
      <c r="B42" s="406" t="s">
        <v>935</v>
      </c>
      <c r="C42" s="8">
        <v>457</v>
      </c>
      <c r="D42" s="8">
        <v>0</v>
      </c>
      <c r="E42" s="8">
        <v>0</v>
      </c>
      <c r="F42" s="436">
        <v>7</v>
      </c>
      <c r="G42" s="437">
        <v>464</v>
      </c>
      <c r="H42" s="8">
        <v>457</v>
      </c>
      <c r="I42" s="8">
        <v>0</v>
      </c>
      <c r="J42" s="8">
        <v>0</v>
      </c>
      <c r="K42" s="8">
        <v>7</v>
      </c>
      <c r="L42" s="8">
        <f t="shared" si="0"/>
        <v>464</v>
      </c>
      <c r="M42" s="9"/>
      <c r="N42" s="9"/>
      <c r="Q42">
        <v>714</v>
      </c>
    </row>
    <row r="43" spans="1:19" ht="14.25">
      <c r="A43" s="8">
        <v>32</v>
      </c>
      <c r="B43" s="406" t="s">
        <v>936</v>
      </c>
      <c r="C43" s="8">
        <v>606</v>
      </c>
      <c r="D43" s="8">
        <v>0</v>
      </c>
      <c r="E43" s="8">
        <v>0</v>
      </c>
      <c r="F43" s="436">
        <v>122</v>
      </c>
      <c r="G43" s="437">
        <v>728</v>
      </c>
      <c r="H43" s="8">
        <v>606</v>
      </c>
      <c r="I43" s="8">
        <v>0</v>
      </c>
      <c r="J43" s="8">
        <v>0</v>
      </c>
      <c r="K43" s="8">
        <v>122</v>
      </c>
      <c r="L43" s="8">
        <f t="shared" si="0"/>
        <v>728</v>
      </c>
      <c r="M43" s="9"/>
      <c r="N43" s="9"/>
      <c r="Q43">
        <f>SUM(Q40:Q42)</f>
        <v>64347</v>
      </c>
    </row>
    <row r="44" spans="1:19" ht="14.25">
      <c r="A44" s="8">
        <v>33</v>
      </c>
      <c r="B44" s="406" t="s">
        <v>937</v>
      </c>
      <c r="C44" s="8">
        <v>2109</v>
      </c>
      <c r="D44" s="8">
        <v>0</v>
      </c>
      <c r="E44" s="8">
        <v>249</v>
      </c>
      <c r="F44" s="436">
        <v>26</v>
      </c>
      <c r="G44" s="437">
        <v>2384</v>
      </c>
      <c r="H44" s="8">
        <v>2109</v>
      </c>
      <c r="I44" s="8">
        <v>0</v>
      </c>
      <c r="J44" s="8">
        <v>249</v>
      </c>
      <c r="K44" s="8">
        <v>26</v>
      </c>
      <c r="L44" s="8">
        <f t="shared" si="0"/>
        <v>2384</v>
      </c>
      <c r="M44" s="9"/>
      <c r="N44" s="9"/>
    </row>
    <row r="45" spans="1:19">
      <c r="A45" s="3" t="s">
        <v>19</v>
      </c>
      <c r="B45" s="9"/>
      <c r="C45" s="8">
        <f>SUM(C12:C44)</f>
        <v>30381</v>
      </c>
      <c r="D45" s="8">
        <f t="shared" ref="D45:L45" si="1">SUM(D12:D44)</f>
        <v>0</v>
      </c>
      <c r="E45" s="8">
        <f t="shared" si="1"/>
        <v>343</v>
      </c>
      <c r="F45" s="8">
        <f t="shared" si="1"/>
        <v>1355</v>
      </c>
      <c r="G45" s="8">
        <f t="shared" si="1"/>
        <v>32079</v>
      </c>
      <c r="H45" s="8">
        <f t="shared" si="1"/>
        <v>30381</v>
      </c>
      <c r="I45" s="8">
        <f t="shared" si="1"/>
        <v>0</v>
      </c>
      <c r="J45" s="8">
        <f t="shared" si="1"/>
        <v>343</v>
      </c>
      <c r="K45" s="8">
        <f t="shared" si="1"/>
        <v>1355</v>
      </c>
      <c r="L45" s="8">
        <f t="shared" si="1"/>
        <v>32079</v>
      </c>
      <c r="M45" s="9"/>
      <c r="N45" s="9"/>
    </row>
    <row r="46" spans="1:19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9">
      <c r="A47" s="10" t="s">
        <v>8</v>
      </c>
      <c r="F47">
        <f>F45+E45</f>
        <v>1698</v>
      </c>
      <c r="G47">
        <f>G45-F47</f>
        <v>30381</v>
      </c>
    </row>
    <row r="48" spans="1:19">
      <c r="A48" t="s">
        <v>9</v>
      </c>
    </row>
    <row r="49" spans="1:15">
      <c r="A49" t="s">
        <v>10</v>
      </c>
      <c r="J49" s="11" t="s">
        <v>11</v>
      </c>
      <c r="K49" s="11"/>
      <c r="L49" s="11" t="s">
        <v>11</v>
      </c>
    </row>
    <row r="50" spans="1:15">
      <c r="A50" s="15" t="s">
        <v>434</v>
      </c>
      <c r="J50" s="11"/>
      <c r="K50" s="11"/>
      <c r="L50" s="11"/>
    </row>
    <row r="51" spans="1:15">
      <c r="C51" s="15" t="s">
        <v>435</v>
      </c>
      <c r="E51" s="12"/>
      <c r="F51" s="12"/>
      <c r="G51" s="12"/>
      <c r="H51" s="12"/>
      <c r="I51" s="12"/>
      <c r="J51" s="12"/>
      <c r="K51" s="12"/>
      <c r="L51" s="12"/>
      <c r="M51" s="12"/>
    </row>
    <row r="52" spans="1:15">
      <c r="C52" s="15"/>
      <c r="E52" s="12"/>
      <c r="F52" s="12"/>
      <c r="G52" s="12"/>
      <c r="H52" s="12"/>
      <c r="I52" s="12"/>
      <c r="J52" s="12"/>
      <c r="K52" s="12"/>
      <c r="L52" s="12"/>
      <c r="M52" s="12"/>
    </row>
    <row r="53" spans="1:15" ht="15.6" customHeight="1">
      <c r="A53" s="13" t="s">
        <v>12</v>
      </c>
      <c r="B53" s="13"/>
      <c r="C53" s="13"/>
      <c r="D53" s="13"/>
      <c r="E53" s="13"/>
      <c r="F53" s="13"/>
      <c r="G53" s="13"/>
      <c r="J53" s="14"/>
      <c r="K53" s="690"/>
      <c r="L53" s="691"/>
      <c r="M53" s="692" t="s">
        <v>13</v>
      </c>
      <c r="N53" s="692"/>
      <c r="O53" s="692"/>
    </row>
    <row r="54" spans="1:15" ht="15.6" customHeight="1">
      <c r="A54" s="690" t="s">
        <v>14</v>
      </c>
      <c r="B54" s="690"/>
      <c r="C54" s="690"/>
      <c r="D54" s="690"/>
      <c r="E54" s="690"/>
      <c r="F54" s="690"/>
      <c r="G54" s="690"/>
      <c r="H54" s="690"/>
      <c r="I54" s="690"/>
      <c r="J54" s="690"/>
      <c r="K54" s="690"/>
      <c r="L54" s="690"/>
      <c r="M54" s="690"/>
      <c r="N54" s="690"/>
    </row>
    <row r="55" spans="1:15" ht="15.75">
      <c r="A55" s="690" t="s">
        <v>15</v>
      </c>
      <c r="B55" s="690"/>
      <c r="C55" s="690"/>
      <c r="D55" s="690"/>
      <c r="E55" s="690"/>
      <c r="F55" s="690"/>
      <c r="G55" s="690"/>
      <c r="H55" s="690"/>
      <c r="I55" s="690"/>
      <c r="J55" s="690"/>
      <c r="K55" s="690"/>
      <c r="L55" s="690"/>
      <c r="M55" s="690"/>
      <c r="N55" s="690"/>
    </row>
    <row r="56" spans="1:15">
      <c r="K56" s="600" t="s">
        <v>86</v>
      </c>
      <c r="L56" s="600"/>
      <c r="M56" s="600"/>
      <c r="N56" s="600"/>
    </row>
    <row r="57" spans="1:15">
      <c r="A57" s="689"/>
      <c r="B57" s="689"/>
      <c r="C57" s="689"/>
      <c r="D57" s="689"/>
      <c r="E57" s="689"/>
      <c r="F57" s="689"/>
      <c r="G57" s="689"/>
      <c r="H57" s="689"/>
      <c r="I57" s="689"/>
      <c r="J57" s="689"/>
      <c r="K57" s="689"/>
      <c r="L57" s="689"/>
      <c r="M57" s="689"/>
    </row>
  </sheetData>
  <mergeCells count="19">
    <mergeCell ref="A57:M57"/>
    <mergeCell ref="K53:L53"/>
    <mergeCell ref="A55:N55"/>
    <mergeCell ref="A54:N54"/>
    <mergeCell ref="H9:L9"/>
    <mergeCell ref="M53:O53"/>
    <mergeCell ref="C9:G9"/>
    <mergeCell ref="K56:N56"/>
    <mergeCell ref="N9:N10"/>
    <mergeCell ref="L8:N8"/>
    <mergeCell ref="A7:B7"/>
    <mergeCell ref="M9:M10"/>
    <mergeCell ref="D1:I1"/>
    <mergeCell ref="A5:M5"/>
    <mergeCell ref="A3:M3"/>
    <mergeCell ref="A2:M2"/>
    <mergeCell ref="L1:M1"/>
    <mergeCell ref="B9:B10"/>
    <mergeCell ref="A9:A10"/>
  </mergeCells>
  <phoneticPr fontId="0" type="noConversion"/>
  <printOptions horizontalCentered="1"/>
  <pageMargins left="1.03" right="0.70866141732283472" top="0.23622047244094491" bottom="0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71</vt:i4>
      </vt:variant>
      <vt:variant>
        <vt:lpstr>Named Ranges</vt:lpstr>
      </vt:variant>
      <vt:variant>
        <vt:i4>66</vt:i4>
      </vt:variant>
    </vt:vector>
  </HeadingPairs>
  <TitlesOfParts>
    <vt:vector size="137" baseType="lpstr">
      <vt:lpstr>First-Page</vt:lpstr>
      <vt:lpstr>Contents</vt:lpstr>
      <vt:lpstr>Sheet1</vt:lpstr>
      <vt:lpstr>AT-1-Gen_Info </vt:lpstr>
      <vt:lpstr>AT-2-S1 BUDGET</vt:lpstr>
      <vt:lpstr>AT_2A_fundflow</vt:lpstr>
      <vt:lpstr>AT-2B_DBT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AT32_Drought Pry Util</vt:lpstr>
      <vt:lpstr>AT-32A Drought UPry Util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'AT-23A _AMS'!Print_Area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'AT-2B_DBT'!Print_Area</vt:lpstr>
      <vt:lpstr>'AT-2-S1 BUDGET'!Print_Area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'AT-4B'!Print_Area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2020-06-04T10:00:32Z</cp:lastPrinted>
  <dcterms:created xsi:type="dcterms:W3CDTF">1996-10-14T23:33:28Z</dcterms:created>
  <dcterms:modified xsi:type="dcterms:W3CDTF">2020-06-28T11:25:53Z</dcterms:modified>
</cp:coreProperties>
</file>